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tabRatio="741" activeTab="1"/>
  </bookViews>
  <sheets>
    <sheet name="СВОД2020" sheetId="47" r:id="rId1"/>
    <sheet name="СВОД 2021 ГОД" sheetId="25" r:id="rId2"/>
    <sheet name="СШ №1" sheetId="2" r:id="rId3"/>
    <sheet name="СШ №2" sheetId="6" r:id="rId4"/>
    <sheet name="Казгородокска СШ " sheetId="8" r:id="rId5"/>
    <sheet name="Макинская СШ" sheetId="7" r:id="rId6"/>
    <sheet name="Донская СШ" sheetId="9" r:id="rId7"/>
    <sheet name="Амангельдинская СШ" sheetId="10" r:id="rId8"/>
    <sheet name="Невская СШ" sheetId="11" r:id="rId9"/>
    <sheet name="Кудку агашСШ" sheetId="32" r:id="rId10"/>
    <sheet name="Саулинская СШ" sheetId="12" r:id="rId11"/>
    <sheet name="Енбекшильдерская СШ" sheetId="17" r:id="rId12"/>
    <sheet name="Буландинская СШ" sheetId="18" r:id="rId13"/>
    <sheet name="2020" sheetId="48" r:id="rId14"/>
    <sheet name="Когамская СШ" sheetId="19" r:id="rId15"/>
    <sheet name="Бирсуатская СШ" sheetId="20" r:id="rId16"/>
    <sheet name="Кенащинская СШ" sheetId="21" r:id="rId17"/>
    <sheet name="Мамайская ОШ" sheetId="22" r:id="rId18"/>
    <sheet name="Заураловская ОШ" sheetId="26" r:id="rId19"/>
    <sheet name="Макпальская ОШ" sheetId="23" r:id="rId20"/>
    <sheet name="Баймурзинская ОШ" sheetId="24" r:id="rId21"/>
    <sheet name="Советская ОШ" sheetId="27" r:id="rId22"/>
    <sheet name="Заозерновская ОШ" sheetId="28" r:id="rId23"/>
    <sheet name="Кызыл-Уюмская ОШ" sheetId="45" r:id="rId24"/>
    <sheet name="Яблоновская ОШ" sheetId="29" r:id="rId25"/>
    <sheet name="Алгинская ОШ" sheetId="30" r:id="rId26"/>
    <sheet name="Краснофлотская ОШ" sheetId="31" r:id="rId27"/>
    <sheet name="Каратальская НШ" sheetId="33" r:id="rId28"/>
    <sheet name="Джукейская НШ" sheetId="34" r:id="rId29"/>
    <sheet name="Трудовая НШ" sheetId="46" r:id="rId30"/>
  </sheets>
  <definedNames>
    <definedName name="_xlnm.Print_Area" localSheetId="1">'СВОД 2021 ГОД'!$A$1:$E$34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8" l="1"/>
  <c r="D33" i="8"/>
  <c r="D32" i="8"/>
  <c r="D31" i="8"/>
  <c r="D30" i="8"/>
  <c r="D33" i="7"/>
  <c r="D32" i="7"/>
  <c r="D31" i="7"/>
  <c r="D30" i="7"/>
  <c r="D33" i="9"/>
  <c r="D31" i="9"/>
  <c r="D30" i="9"/>
  <c r="D33" i="10"/>
  <c r="D32" i="10"/>
  <c r="D31" i="10"/>
  <c r="D30" i="10"/>
  <c r="D33" i="11"/>
  <c r="D31" i="11"/>
  <c r="D30" i="11"/>
  <c r="D33" i="32"/>
  <c r="D31" i="32"/>
  <c r="D30" i="32"/>
  <c r="D33" i="12"/>
  <c r="D32" i="12"/>
  <c r="D31" i="12"/>
  <c r="D30" i="12"/>
  <c r="D33" i="17"/>
  <c r="D31" i="17"/>
  <c r="D30" i="17"/>
  <c r="D33" i="18"/>
  <c r="D32" i="18"/>
  <c r="D31" i="18"/>
  <c r="D30" i="18"/>
  <c r="D33" i="19"/>
  <c r="D31" i="19"/>
  <c r="D30" i="19"/>
  <c r="D33" i="20"/>
  <c r="D31" i="20"/>
  <c r="D30" i="20"/>
  <c r="D33" i="21"/>
  <c r="D32" i="21"/>
  <c r="D31" i="21"/>
  <c r="D30" i="21"/>
  <c r="D33" i="22"/>
  <c r="D32" i="22"/>
  <c r="D31" i="22"/>
  <c r="D30" i="22"/>
  <c r="D33" i="26"/>
  <c r="D32" i="26"/>
  <c r="D31" i="26"/>
  <c r="D30" i="26"/>
  <c r="D30" i="23"/>
  <c r="D33" i="23"/>
  <c r="D30" i="24"/>
  <c r="D33" i="24"/>
  <c r="D32" i="27"/>
  <c r="D30" i="27"/>
  <c r="D33" i="27"/>
  <c r="D30" i="28"/>
  <c r="D33" i="28"/>
  <c r="D30" i="45"/>
  <c r="D33" i="45"/>
  <c r="D30" i="29"/>
  <c r="D33" i="29"/>
  <c r="D30" i="30"/>
  <c r="D33" i="30"/>
  <c r="D30" i="31"/>
  <c r="D33" i="31"/>
  <c r="D30" i="33"/>
  <c r="D33" i="33"/>
  <c r="D33" i="34"/>
  <c r="D30" i="34"/>
  <c r="D26" i="8"/>
  <c r="D23" i="8"/>
  <c r="D20" i="8"/>
  <c r="D17" i="8"/>
  <c r="D26" i="7"/>
  <c r="D23" i="7"/>
  <c r="D20" i="7"/>
  <c r="D17" i="7"/>
  <c r="D26" i="9"/>
  <c r="D23" i="9"/>
  <c r="D20" i="9"/>
  <c r="D17" i="9"/>
  <c r="D26" i="10"/>
  <c r="D23" i="10"/>
  <c r="D20" i="10"/>
  <c r="D17" i="10"/>
  <c r="D26" i="11"/>
  <c r="D23" i="11"/>
  <c r="D20" i="11"/>
  <c r="D17" i="11"/>
  <c r="D26" i="32"/>
  <c r="D23" i="32"/>
  <c r="D20" i="32"/>
  <c r="D17" i="32"/>
  <c r="D26" i="12"/>
  <c r="D23" i="12"/>
  <c r="D20" i="12"/>
  <c r="D17" i="12"/>
  <c r="D26" i="17"/>
  <c r="D23" i="17"/>
  <c r="D20" i="17"/>
  <c r="D17" i="17"/>
  <c r="D26" i="18"/>
  <c r="D23" i="18"/>
  <c r="D20" i="18"/>
  <c r="D17" i="18"/>
  <c r="D26" i="19"/>
  <c r="D23" i="19"/>
  <c r="D20" i="19"/>
  <c r="D17" i="19"/>
  <c r="D26" i="20"/>
  <c r="D23" i="20"/>
  <c r="D20" i="20"/>
  <c r="D17" i="20"/>
  <c r="D26" i="21"/>
  <c r="D23" i="21"/>
  <c r="D20" i="21"/>
  <c r="D17" i="21"/>
  <c r="D26" i="22"/>
  <c r="D23" i="22"/>
  <c r="D20" i="22"/>
  <c r="D17" i="22"/>
  <c r="D26" i="26"/>
  <c r="D23" i="26"/>
  <c r="D20" i="26"/>
  <c r="D17" i="26"/>
  <c r="D26" i="23"/>
  <c r="D23" i="23"/>
  <c r="D20" i="23"/>
  <c r="D17" i="23"/>
  <c r="D26" i="24"/>
  <c r="D23" i="24"/>
  <c r="D20" i="24"/>
  <c r="D17" i="24"/>
  <c r="D26" i="27"/>
  <c r="D23" i="27"/>
  <c r="D20" i="27"/>
  <c r="D17" i="27"/>
  <c r="D26" i="28"/>
  <c r="D23" i="28"/>
  <c r="D20" i="28"/>
  <c r="D17" i="28"/>
  <c r="D26" i="45"/>
  <c r="D23" i="45"/>
  <c r="D20" i="45"/>
  <c r="D17" i="45"/>
  <c r="D17" i="29"/>
  <c r="D20" i="29"/>
  <c r="D23" i="29"/>
  <c r="D26" i="29"/>
  <c r="D26" i="30"/>
  <c r="D23" i="30"/>
  <c r="D20" i="30"/>
  <c r="D17" i="30"/>
  <c r="D26" i="31"/>
  <c r="D23" i="31"/>
  <c r="D20" i="31"/>
  <c r="D17" i="31"/>
  <c r="D20" i="33"/>
  <c r="D26" i="33"/>
  <c r="D26" i="34"/>
  <c r="D20" i="34"/>
  <c r="D26" i="46"/>
  <c r="D20" i="46"/>
  <c r="C33" i="25" l="1"/>
  <c r="C32" i="25"/>
  <c r="C31" i="25"/>
  <c r="C30" i="25"/>
  <c r="D30" i="46" l="1"/>
  <c r="E33" i="10" l="1"/>
  <c r="E33" i="31" l="1"/>
  <c r="E30" i="31"/>
  <c r="E33" i="33"/>
  <c r="E33" i="18" l="1"/>
  <c r="E30" i="18"/>
  <c r="C28" i="18"/>
  <c r="D28" i="18" s="1"/>
  <c r="E28" i="18" s="1"/>
  <c r="D27" i="18"/>
  <c r="E27" i="18" s="1"/>
  <c r="E26" i="18"/>
  <c r="C25" i="18"/>
  <c r="D25" i="18" s="1"/>
  <c r="E25" i="18" s="1"/>
  <c r="D24" i="18"/>
  <c r="E24" i="18" s="1"/>
  <c r="E23" i="18"/>
  <c r="C22" i="18"/>
  <c r="D22" i="18" s="1"/>
  <c r="E22" i="18" s="1"/>
  <c r="D21" i="18"/>
  <c r="E21" i="18" s="1"/>
  <c r="E20" i="18"/>
  <c r="C19" i="18"/>
  <c r="D19" i="18" s="1"/>
  <c r="E19" i="18" s="1"/>
  <c r="D18" i="18"/>
  <c r="E18" i="18" s="1"/>
  <c r="E17" i="18"/>
  <c r="D16" i="18"/>
  <c r="E16" i="18" s="1"/>
  <c r="C15" i="18"/>
  <c r="C29" i="18" s="1"/>
  <c r="D14" i="18"/>
  <c r="E14" i="18" s="1"/>
  <c r="D11" i="18"/>
  <c r="E11" i="18" s="1"/>
  <c r="E23" i="30"/>
  <c r="D29" i="6"/>
  <c r="E29" i="6" s="1"/>
  <c r="D30" i="6"/>
  <c r="E30" i="6" s="1"/>
  <c r="D31" i="6"/>
  <c r="D32" i="6"/>
  <c r="C25" i="32"/>
  <c r="D25" i="32" s="1"/>
  <c r="E25" i="32" s="1"/>
  <c r="C19" i="32"/>
  <c r="D26" i="48"/>
  <c r="D23" i="48"/>
  <c r="D20" i="48"/>
  <c r="E20" i="48" s="1"/>
  <c r="D17" i="48"/>
  <c r="E17" i="48" s="1"/>
  <c r="D33" i="48"/>
  <c r="D30" i="48"/>
  <c r="E23" i="48"/>
  <c r="E26" i="48"/>
  <c r="E30" i="48"/>
  <c r="E33" i="48"/>
  <c r="E23" i="21"/>
  <c r="E20" i="21"/>
  <c r="E33" i="21"/>
  <c r="E17" i="21"/>
  <c r="E26" i="21"/>
  <c r="E30" i="21"/>
  <c r="E31" i="21"/>
  <c r="E17" i="22"/>
  <c r="E20" i="22"/>
  <c r="E33" i="22"/>
  <c r="E26" i="22"/>
  <c r="E30" i="22"/>
  <c r="E31" i="22"/>
  <c r="E33" i="26"/>
  <c r="E26" i="26"/>
  <c r="E20" i="26"/>
  <c r="E23" i="26"/>
  <c r="E30" i="26"/>
  <c r="E31" i="26"/>
  <c r="E33" i="23"/>
  <c r="E26" i="23"/>
  <c r="E20" i="23"/>
  <c r="E17" i="23"/>
  <c r="E23" i="23"/>
  <c r="E30" i="23"/>
  <c r="E33" i="24"/>
  <c r="E26" i="24"/>
  <c r="E17" i="24"/>
  <c r="E20" i="24"/>
  <c r="E23" i="24"/>
  <c r="E30" i="24"/>
  <c r="E17" i="27"/>
  <c r="E23" i="27"/>
  <c r="E26" i="27"/>
  <c r="E30" i="27"/>
  <c r="E31" i="27"/>
  <c r="E33" i="27"/>
  <c r="E30" i="30"/>
  <c r="E33" i="30"/>
  <c r="E20" i="30"/>
  <c r="E33" i="28"/>
  <c r="E26" i="28"/>
  <c r="C25" i="28"/>
  <c r="E17" i="28"/>
  <c r="E30" i="28"/>
  <c r="E31" i="28"/>
  <c r="E26" i="45"/>
  <c r="E17" i="45"/>
  <c r="E20" i="45"/>
  <c r="E23" i="45"/>
  <c r="E30" i="45"/>
  <c r="E33" i="45"/>
  <c r="E33" i="29"/>
  <c r="E23" i="29"/>
  <c r="E20" i="29"/>
  <c r="E26" i="29"/>
  <c r="E30" i="29"/>
  <c r="E31" i="29"/>
  <c r="E17" i="29"/>
  <c r="D15" i="48" l="1"/>
  <c r="D29" i="48" s="1"/>
  <c r="D13" i="48" s="1"/>
  <c r="D15" i="7"/>
  <c r="D29" i="7" s="1"/>
  <c r="D15" i="8"/>
  <c r="D29" i="8" s="1"/>
  <c r="D15" i="9"/>
  <c r="D29" i="9" s="1"/>
  <c r="D13" i="9" s="1"/>
  <c r="D15" i="10"/>
  <c r="D29" i="10" s="1"/>
  <c r="D15" i="32"/>
  <c r="D29" i="32" s="1"/>
  <c r="D13" i="32" s="1"/>
  <c r="D15" i="17"/>
  <c r="D29" i="17" s="1"/>
  <c r="D13" i="17" s="1"/>
  <c r="E15" i="18"/>
  <c r="E29" i="18" s="1"/>
  <c r="E13" i="18" s="1"/>
  <c r="E12" i="18" s="1"/>
  <c r="D15" i="19"/>
  <c r="D29" i="19" s="1"/>
  <c r="C13" i="18"/>
  <c r="C12" i="18" s="1"/>
  <c r="D15" i="18"/>
  <c r="D15" i="21"/>
  <c r="D29" i="21" s="1"/>
  <c r="D13" i="21" s="1"/>
  <c r="D15" i="26"/>
  <c r="D29" i="26" s="1"/>
  <c r="D15" i="23"/>
  <c r="D29" i="23" s="1"/>
  <c r="D15" i="24"/>
  <c r="D29" i="24" s="1"/>
  <c r="D15" i="27"/>
  <c r="D29" i="27" s="1"/>
  <c r="E26" i="30"/>
  <c r="E17" i="30"/>
  <c r="D13" i="10"/>
  <c r="D15" i="11"/>
  <c r="E15" i="48"/>
  <c r="E29" i="48" s="1"/>
  <c r="E15" i="21"/>
  <c r="E29" i="21" s="1"/>
  <c r="E13" i="21" s="1"/>
  <c r="E17" i="26"/>
  <c r="E15" i="26" s="1"/>
  <c r="E15" i="23"/>
  <c r="E15" i="24"/>
  <c r="E20" i="27"/>
  <c r="E15" i="27" s="1"/>
  <c r="E29" i="27" s="1"/>
  <c r="E15" i="45"/>
  <c r="D15" i="45"/>
  <c r="D18" i="30"/>
  <c r="E18" i="30" s="1"/>
  <c r="E23" i="31"/>
  <c r="E26" i="31"/>
  <c r="E30" i="33"/>
  <c r="E30" i="34"/>
  <c r="E33" i="34"/>
  <c r="E30" i="46"/>
  <c r="E31" i="46"/>
  <c r="E20" i="46"/>
  <c r="E13" i="48" l="1"/>
  <c r="D13" i="7"/>
  <c r="E15" i="30"/>
  <c r="E29" i="30" s="1"/>
  <c r="D29" i="11"/>
  <c r="D13" i="11" s="1"/>
  <c r="D29" i="18"/>
  <c r="D13" i="18" s="1"/>
  <c r="D12" i="18" s="1"/>
  <c r="E29" i="26"/>
  <c r="E29" i="23"/>
  <c r="E29" i="24"/>
  <c r="E29" i="45"/>
  <c r="D29" i="45"/>
  <c r="E20" i="31"/>
  <c r="E17" i="31"/>
  <c r="E26" i="33"/>
  <c r="D15" i="33"/>
  <c r="D29" i="33" s="1"/>
  <c r="E20" i="33"/>
  <c r="E26" i="34"/>
  <c r="E15" i="33" l="1"/>
  <c r="C15" i="47"/>
  <c r="D15" i="47" s="1"/>
  <c r="D13" i="47" s="1"/>
  <c r="D12" i="47" s="1"/>
  <c r="C19" i="47"/>
  <c r="D19" i="47" s="1"/>
  <c r="C22" i="47"/>
  <c r="D22" i="47" s="1"/>
  <c r="C25" i="47"/>
  <c r="D25" i="47" s="1"/>
  <c r="C28" i="47"/>
  <c r="D28" i="47" s="1"/>
  <c r="D33" i="47"/>
  <c r="D31" i="47"/>
  <c r="D30" i="47"/>
  <c r="D29" i="47"/>
  <c r="D27" i="47"/>
  <c r="D26" i="47"/>
  <c r="D24" i="47"/>
  <c r="D23" i="47"/>
  <c r="D21" i="47"/>
  <c r="D20" i="47"/>
  <c r="D11" i="47"/>
  <c r="C13" i="47" l="1"/>
  <c r="C12" i="47" s="1"/>
  <c r="E29" i="33"/>
  <c r="C28" i="48" l="1"/>
  <c r="D28" i="48" s="1"/>
  <c r="E28" i="48" s="1"/>
  <c r="D27" i="48"/>
  <c r="E27" i="48" s="1"/>
  <c r="C25" i="48"/>
  <c r="D25" i="48" s="1"/>
  <c r="E25" i="48" s="1"/>
  <c r="D24" i="48"/>
  <c r="E24" i="48" s="1"/>
  <c r="C22" i="48"/>
  <c r="D22" i="48" s="1"/>
  <c r="E22" i="48" s="1"/>
  <c r="D21" i="48"/>
  <c r="E21" i="48" s="1"/>
  <c r="D19" i="48"/>
  <c r="E19" i="48" s="1"/>
  <c r="C19" i="48"/>
  <c r="D18" i="48"/>
  <c r="E18" i="48" s="1"/>
  <c r="D16" i="48"/>
  <c r="E16" i="48" s="1"/>
  <c r="C15" i="48"/>
  <c r="C29" i="48" s="1"/>
  <c r="D14" i="48"/>
  <c r="E14" i="48" s="1"/>
  <c r="D11" i="48"/>
  <c r="E11" i="48" s="1"/>
  <c r="E12" i="48" s="1"/>
  <c r="C13" i="48" l="1"/>
  <c r="C12" i="48" l="1"/>
  <c r="D12" i="48" l="1"/>
  <c r="E31" i="7" l="1"/>
  <c r="E32" i="8" l="1"/>
  <c r="D29" i="2" l="1"/>
  <c r="E29" i="2" s="1"/>
  <c r="C15" i="7"/>
  <c r="C15" i="6"/>
  <c r="C13" i="6" s="1"/>
  <c r="C15" i="32"/>
  <c r="C29" i="32" s="1"/>
  <c r="C13" i="7" l="1"/>
  <c r="C13" i="32"/>
  <c r="D11" i="32"/>
  <c r="D11" i="2"/>
  <c r="E11" i="2" s="1"/>
  <c r="D11" i="22"/>
  <c r="E11" i="22" s="1"/>
  <c r="D11" i="26"/>
  <c r="E11" i="26" s="1"/>
  <c r="D11" i="23"/>
  <c r="E11" i="23" s="1"/>
  <c r="D11" i="24"/>
  <c r="E11" i="24" s="1"/>
  <c r="D11" i="27"/>
  <c r="E11" i="27" s="1"/>
  <c r="D11" i="28"/>
  <c r="E11" i="28" s="1"/>
  <c r="D11" i="45"/>
  <c r="E11" i="45" s="1"/>
  <c r="D11" i="29"/>
  <c r="E11" i="29" s="1"/>
  <c r="D11" i="30"/>
  <c r="E11" i="30" s="1"/>
  <c r="D11" i="31"/>
  <c r="E11" i="31" s="1"/>
  <c r="D11" i="33"/>
  <c r="E11" i="33" s="1"/>
  <c r="D11" i="34"/>
  <c r="E11" i="34" s="1"/>
  <c r="E11" i="32" l="1"/>
  <c r="D12" i="32"/>
  <c r="C14" i="25"/>
  <c r="C16" i="25"/>
  <c r="C18" i="25"/>
  <c r="C23" i="25"/>
  <c r="C24" i="25"/>
  <c r="C26" i="25"/>
  <c r="C27" i="25"/>
  <c r="C11" i="25"/>
  <c r="D14" i="46"/>
  <c r="D16" i="46"/>
  <c r="D17" i="46"/>
  <c r="D18" i="46"/>
  <c r="D19" i="46"/>
  <c r="D21" i="46"/>
  <c r="D22" i="46" s="1"/>
  <c r="D23" i="46"/>
  <c r="D24" i="46"/>
  <c r="E24" i="46" s="1"/>
  <c r="D25" i="46"/>
  <c r="E25" i="46" s="1"/>
  <c r="D15" i="46"/>
  <c r="D29" i="46" s="1"/>
  <c r="D27" i="46"/>
  <c r="D32" i="46"/>
  <c r="E32" i="46" s="1"/>
  <c r="D33" i="46"/>
  <c r="E33" i="46" s="1"/>
  <c r="C15" i="46"/>
  <c r="D14" i="34"/>
  <c r="D16" i="34"/>
  <c r="D17" i="34"/>
  <c r="D18" i="34"/>
  <c r="D19" i="34"/>
  <c r="D21" i="34"/>
  <c r="D23" i="34"/>
  <c r="D24" i="34"/>
  <c r="D25" i="34"/>
  <c r="D27" i="34"/>
  <c r="D31" i="34"/>
  <c r="E31" i="34" s="1"/>
  <c r="D32" i="34"/>
  <c r="E32" i="34" s="1"/>
  <c r="C15" i="34"/>
  <c r="D14" i="33"/>
  <c r="E14" i="33" s="1"/>
  <c r="D16" i="33"/>
  <c r="E16" i="33" s="1"/>
  <c r="D17" i="33"/>
  <c r="E17" i="33" s="1"/>
  <c r="D18" i="33"/>
  <c r="E18" i="33" s="1"/>
  <c r="D19" i="33"/>
  <c r="E19" i="33" s="1"/>
  <c r="D21" i="33"/>
  <c r="D23" i="33"/>
  <c r="D24" i="33"/>
  <c r="D25" i="33"/>
  <c r="D27" i="33"/>
  <c r="D31" i="33"/>
  <c r="D13" i="33" s="1"/>
  <c r="D12" i="33" s="1"/>
  <c r="D32" i="33"/>
  <c r="E32" i="33" s="1"/>
  <c r="E13" i="33" s="1"/>
  <c r="E12" i="33" s="1"/>
  <c r="C15" i="33"/>
  <c r="D14" i="32"/>
  <c r="E14" i="32" s="1"/>
  <c r="D16" i="32"/>
  <c r="E16" i="32" s="1"/>
  <c r="E17" i="32"/>
  <c r="D18" i="32"/>
  <c r="E20" i="32"/>
  <c r="D21" i="32"/>
  <c r="E21" i="32" s="1"/>
  <c r="D24" i="32"/>
  <c r="E24" i="32" s="1"/>
  <c r="E26" i="32"/>
  <c r="D27" i="32"/>
  <c r="E27" i="32" s="1"/>
  <c r="E30" i="32"/>
  <c r="E31" i="32"/>
  <c r="E32" i="32"/>
  <c r="E33" i="32"/>
  <c r="D14" i="31"/>
  <c r="D16" i="31"/>
  <c r="D18" i="31"/>
  <c r="D21" i="31"/>
  <c r="D24" i="31"/>
  <c r="E24" i="31" s="1"/>
  <c r="D27" i="31"/>
  <c r="D31" i="31"/>
  <c r="E31" i="31" s="1"/>
  <c r="E32" i="31"/>
  <c r="C15" i="31"/>
  <c r="D15" i="31" s="1"/>
  <c r="D29" i="31" s="1"/>
  <c r="D14" i="30"/>
  <c r="D16" i="30"/>
  <c r="D21" i="30"/>
  <c r="E21" i="30" s="1"/>
  <c r="D15" i="30"/>
  <c r="D29" i="30" s="1"/>
  <c r="D13" i="30" s="1"/>
  <c r="D12" i="30" s="1"/>
  <c r="D27" i="30"/>
  <c r="D31" i="30"/>
  <c r="E31" i="30" s="1"/>
  <c r="E32" i="30"/>
  <c r="E13" i="30" s="1"/>
  <c r="E12" i="30" s="1"/>
  <c r="C15" i="30"/>
  <c r="D14" i="29"/>
  <c r="D16" i="29"/>
  <c r="D18" i="29"/>
  <c r="E18" i="29" s="1"/>
  <c r="D21" i="29"/>
  <c r="E21" i="29" s="1"/>
  <c r="D24" i="29"/>
  <c r="E24" i="29" s="1"/>
  <c r="D27" i="29"/>
  <c r="E27" i="29" s="1"/>
  <c r="E32" i="29"/>
  <c r="C15" i="29"/>
  <c r="D15" i="29" s="1"/>
  <c r="D29" i="29" s="1"/>
  <c r="C19" i="29"/>
  <c r="D19" i="29" s="1"/>
  <c r="E19" i="29" s="1"/>
  <c r="D14" i="45"/>
  <c r="E14" i="45" s="1"/>
  <c r="D16" i="45"/>
  <c r="E16" i="45" s="1"/>
  <c r="D18" i="45"/>
  <c r="E18" i="45" s="1"/>
  <c r="D21" i="45"/>
  <c r="E21" i="45" s="1"/>
  <c r="D24" i="45"/>
  <c r="E24" i="45" s="1"/>
  <c r="D27" i="45"/>
  <c r="E27" i="45" s="1"/>
  <c r="D31" i="45"/>
  <c r="E31" i="45" s="1"/>
  <c r="C15" i="45"/>
  <c r="C15" i="28"/>
  <c r="D14" i="27"/>
  <c r="E14" i="27" s="1"/>
  <c r="D16" i="27"/>
  <c r="E16" i="27" s="1"/>
  <c r="D18" i="27"/>
  <c r="E18" i="27" s="1"/>
  <c r="D21" i="27"/>
  <c r="E21" i="27" s="1"/>
  <c r="D24" i="27"/>
  <c r="E24" i="27" s="1"/>
  <c r="D27" i="27"/>
  <c r="E27" i="27" s="1"/>
  <c r="C15" i="27"/>
  <c r="C15" i="24"/>
  <c r="C15" i="23"/>
  <c r="D14" i="23"/>
  <c r="E14" i="23" s="1"/>
  <c r="D16" i="23"/>
  <c r="E16" i="23" s="1"/>
  <c r="D18" i="23"/>
  <c r="E18" i="23" s="1"/>
  <c r="D21" i="23"/>
  <c r="E21" i="23" s="1"/>
  <c r="D24" i="23"/>
  <c r="E24" i="23" s="1"/>
  <c r="D27" i="23"/>
  <c r="E27" i="23" s="1"/>
  <c r="D31" i="23"/>
  <c r="D32" i="23"/>
  <c r="E32" i="23" s="1"/>
  <c r="D22" i="31" l="1"/>
  <c r="E21" i="31"/>
  <c r="E22" i="31" s="1"/>
  <c r="E31" i="23"/>
  <c r="E13" i="23" s="1"/>
  <c r="E12" i="23" s="1"/>
  <c r="D13" i="23"/>
  <c r="D12" i="23" s="1"/>
  <c r="E18" i="31"/>
  <c r="E19" i="31" s="1"/>
  <c r="D19" i="31"/>
  <c r="E18" i="32"/>
  <c r="D19" i="32"/>
  <c r="E19" i="32" s="1"/>
  <c r="E27" i="33"/>
  <c r="E28" i="33" s="1"/>
  <c r="D28" i="33"/>
  <c r="E21" i="33"/>
  <c r="E22" i="33" s="1"/>
  <c r="D22" i="33"/>
  <c r="D28" i="30"/>
  <c r="E28" i="30" s="1"/>
  <c r="E27" i="30"/>
  <c r="E27" i="31"/>
  <c r="E28" i="31" s="1"/>
  <c r="D28" i="31"/>
  <c r="D28" i="34"/>
  <c r="E27" i="34"/>
  <c r="E28" i="34" s="1"/>
  <c r="D22" i="34"/>
  <c r="E21" i="34"/>
  <c r="E32" i="27"/>
  <c r="E13" i="27" s="1"/>
  <c r="E12" i="27" s="1"/>
  <c r="D13" i="27"/>
  <c r="D12" i="27" s="1"/>
  <c r="E32" i="45"/>
  <c r="E13" i="45" s="1"/>
  <c r="E12" i="45" s="1"/>
  <c r="D13" i="45"/>
  <c r="D12" i="45" s="1"/>
  <c r="C29" i="45"/>
  <c r="C13" i="45" s="1"/>
  <c r="C29" i="29"/>
  <c r="C13" i="29"/>
  <c r="C29" i="31"/>
  <c r="C13" i="31" s="1"/>
  <c r="C29" i="34"/>
  <c r="C13" i="34" s="1"/>
  <c r="E20" i="34"/>
  <c r="D15" i="34"/>
  <c r="C25" i="25"/>
  <c r="D25" i="25" s="1"/>
  <c r="E25" i="25" s="1"/>
  <c r="C28" i="25"/>
  <c r="D28" i="25" s="1"/>
  <c r="E28" i="25" s="1"/>
  <c r="C29" i="46"/>
  <c r="D13" i="46" s="1"/>
  <c r="E21" i="46"/>
  <c r="E22" i="46" s="1"/>
  <c r="C29" i="27"/>
  <c r="C29" i="30"/>
  <c r="C13" i="30" s="1"/>
  <c r="C29" i="33"/>
  <c r="C13" i="33" s="1"/>
  <c r="C29" i="23"/>
  <c r="C13" i="23" s="1"/>
  <c r="C29" i="24"/>
  <c r="C13" i="24" s="1"/>
  <c r="C29" i="28"/>
  <c r="E26" i="46"/>
  <c r="E15" i="46" s="1"/>
  <c r="E29" i="46" s="1"/>
  <c r="E23" i="32"/>
  <c r="E15" i="32" s="1"/>
  <c r="E27" i="46"/>
  <c r="D14" i="26"/>
  <c r="E14" i="26" s="1"/>
  <c r="D16" i="26"/>
  <c r="E16" i="26" s="1"/>
  <c r="D18" i="26"/>
  <c r="E18" i="26" s="1"/>
  <c r="D21" i="26"/>
  <c r="E21" i="26" s="1"/>
  <c r="D24" i="26"/>
  <c r="E24" i="26" s="1"/>
  <c r="D27" i="26"/>
  <c r="E27" i="26" s="1"/>
  <c r="C15" i="26"/>
  <c r="C19" i="26"/>
  <c r="D19" i="26" s="1"/>
  <c r="E19" i="26" s="1"/>
  <c r="C15" i="22"/>
  <c r="C15" i="21"/>
  <c r="D14" i="21"/>
  <c r="E14" i="21" s="1"/>
  <c r="D16" i="21"/>
  <c r="E16" i="21" s="1"/>
  <c r="D18" i="21"/>
  <c r="E18" i="21" s="1"/>
  <c r="D21" i="21"/>
  <c r="E21" i="21" s="1"/>
  <c r="D27" i="21"/>
  <c r="E27" i="21" s="1"/>
  <c r="D11" i="21"/>
  <c r="D11" i="20"/>
  <c r="E11" i="20" s="1"/>
  <c r="C15" i="20"/>
  <c r="D14" i="19"/>
  <c r="E14" i="19" s="1"/>
  <c r="D16" i="19"/>
  <c r="E16" i="19" s="1"/>
  <c r="E17" i="19"/>
  <c r="D18" i="19"/>
  <c r="E18" i="19" s="1"/>
  <c r="E20" i="19"/>
  <c r="D21" i="19"/>
  <c r="E21" i="19" s="1"/>
  <c r="E23" i="19"/>
  <c r="D24" i="19"/>
  <c r="E24" i="19" s="1"/>
  <c r="E26" i="19"/>
  <c r="D27" i="19"/>
  <c r="E27" i="19" s="1"/>
  <c r="E30" i="19"/>
  <c r="E32" i="19"/>
  <c r="E33" i="19"/>
  <c r="D11" i="19"/>
  <c r="E11" i="19" s="1"/>
  <c r="C15" i="19"/>
  <c r="D14" i="17"/>
  <c r="E14" i="17" s="1"/>
  <c r="D16" i="17"/>
  <c r="E16" i="17" s="1"/>
  <c r="E17" i="17"/>
  <c r="D18" i="17"/>
  <c r="E18" i="17" s="1"/>
  <c r="E20" i="17"/>
  <c r="D21" i="17"/>
  <c r="E21" i="17" s="1"/>
  <c r="E23" i="17"/>
  <c r="D24" i="17"/>
  <c r="E24" i="17" s="1"/>
  <c r="E26" i="17"/>
  <c r="D27" i="17"/>
  <c r="E27" i="17" s="1"/>
  <c r="E30" i="17"/>
  <c r="E32" i="17"/>
  <c r="E33" i="17"/>
  <c r="D11" i="17"/>
  <c r="C15" i="17"/>
  <c r="D14" i="12"/>
  <c r="E14" i="12" s="1"/>
  <c r="D16" i="12"/>
  <c r="E16" i="12" s="1"/>
  <c r="E17" i="12"/>
  <c r="D18" i="12"/>
  <c r="E18" i="12" s="1"/>
  <c r="D21" i="12"/>
  <c r="E21" i="12" s="1"/>
  <c r="E23" i="12"/>
  <c r="D24" i="12"/>
  <c r="E24" i="12" s="1"/>
  <c r="E26" i="12"/>
  <c r="D27" i="12"/>
  <c r="E27" i="12" s="1"/>
  <c r="E30" i="12"/>
  <c r="E31" i="12"/>
  <c r="E33" i="12"/>
  <c r="D11" i="12"/>
  <c r="E11" i="12" s="1"/>
  <c r="C15" i="12"/>
  <c r="E31" i="11"/>
  <c r="C15" i="11"/>
  <c r="D14" i="11"/>
  <c r="E14" i="11" s="1"/>
  <c r="D16" i="11"/>
  <c r="E16" i="11" s="1"/>
  <c r="E17" i="11"/>
  <c r="D18" i="11"/>
  <c r="E18" i="11" s="1"/>
  <c r="D21" i="11"/>
  <c r="E21" i="11" s="1"/>
  <c r="E23" i="11"/>
  <c r="D24" i="11"/>
  <c r="E24" i="11" s="1"/>
  <c r="E26" i="11"/>
  <c r="D27" i="11"/>
  <c r="E27" i="11" s="1"/>
  <c r="E30" i="11"/>
  <c r="E33" i="11"/>
  <c r="D11" i="11"/>
  <c r="D14" i="10"/>
  <c r="E14" i="10" s="1"/>
  <c r="D16" i="10"/>
  <c r="E16" i="10" s="1"/>
  <c r="D18" i="10"/>
  <c r="E18" i="10" s="1"/>
  <c r="D21" i="10"/>
  <c r="E21" i="10" s="1"/>
  <c r="E23" i="10"/>
  <c r="D24" i="10"/>
  <c r="E24" i="10" s="1"/>
  <c r="E26" i="10"/>
  <c r="D27" i="10"/>
  <c r="E27" i="10" s="1"/>
  <c r="E30" i="10"/>
  <c r="E31" i="10"/>
  <c r="D11" i="10"/>
  <c r="E17" i="10"/>
  <c r="E31" i="9"/>
  <c r="D14" i="9"/>
  <c r="E14" i="9" s="1"/>
  <c r="D16" i="9"/>
  <c r="E16" i="9" s="1"/>
  <c r="E17" i="9"/>
  <c r="D18" i="9"/>
  <c r="E18" i="9" s="1"/>
  <c r="D21" i="9"/>
  <c r="E21" i="9" s="1"/>
  <c r="E23" i="9"/>
  <c r="D24" i="9"/>
  <c r="E24" i="9" s="1"/>
  <c r="E26" i="9"/>
  <c r="D27" i="9"/>
  <c r="E27" i="9" s="1"/>
  <c r="E30" i="9"/>
  <c r="E32" i="9"/>
  <c r="E33" i="9"/>
  <c r="D11" i="9"/>
  <c r="C25" i="9"/>
  <c r="D25" i="9" s="1"/>
  <c r="E25" i="9" s="1"/>
  <c r="C28" i="9"/>
  <c r="D28" i="9" s="1"/>
  <c r="E28" i="9" s="1"/>
  <c r="D11" i="8"/>
  <c r="E11" i="8" s="1"/>
  <c r="D14" i="8"/>
  <c r="E14" i="8" s="1"/>
  <c r="D16" i="8"/>
  <c r="E16" i="8" s="1"/>
  <c r="D18" i="8"/>
  <c r="E18" i="8" s="1"/>
  <c r="D21" i="8"/>
  <c r="E21" i="8" s="1"/>
  <c r="E23" i="8"/>
  <c r="D24" i="8"/>
  <c r="E24" i="8" s="1"/>
  <c r="E26" i="8"/>
  <c r="D27" i="8"/>
  <c r="E27" i="8" s="1"/>
  <c r="E30" i="8"/>
  <c r="E31" i="8"/>
  <c r="E33" i="8"/>
  <c r="E11" i="17" l="1"/>
  <c r="D12" i="17"/>
  <c r="E11" i="9"/>
  <c r="D12" i="9"/>
  <c r="E15" i="17"/>
  <c r="E29" i="17" s="1"/>
  <c r="E22" i="34"/>
  <c r="E11" i="11"/>
  <c r="D12" i="11"/>
  <c r="E11" i="21"/>
  <c r="E12" i="21" s="1"/>
  <c r="D12" i="21"/>
  <c r="D12" i="46"/>
  <c r="E11" i="10"/>
  <c r="D12" i="10"/>
  <c r="E32" i="26"/>
  <c r="E13" i="26" s="1"/>
  <c r="E12" i="26" s="1"/>
  <c r="D13" i="26"/>
  <c r="D12" i="26" s="1"/>
  <c r="E31" i="19"/>
  <c r="D13" i="19"/>
  <c r="D12" i="19" s="1"/>
  <c r="E29" i="32"/>
  <c r="E13" i="32" s="1"/>
  <c r="E12" i="32" s="1"/>
  <c r="E20" i="12"/>
  <c r="E15" i="12" s="1"/>
  <c r="E29" i="12" s="1"/>
  <c r="D15" i="12"/>
  <c r="D29" i="12" s="1"/>
  <c r="D13" i="12" s="1"/>
  <c r="D12" i="12" s="1"/>
  <c r="C29" i="12"/>
  <c r="C13" i="12" s="1"/>
  <c r="C29" i="22"/>
  <c r="C13" i="22" s="1"/>
  <c r="E15" i="29"/>
  <c r="D13" i="29"/>
  <c r="D12" i="29" s="1"/>
  <c r="E15" i="31"/>
  <c r="D13" i="31"/>
  <c r="D12" i="31" s="1"/>
  <c r="D29" i="34"/>
  <c r="D13" i="34" s="1"/>
  <c r="D12" i="34" s="1"/>
  <c r="E15" i="34"/>
  <c r="E13" i="17"/>
  <c r="E12" i="17" s="1"/>
  <c r="E15" i="19"/>
  <c r="E13" i="46"/>
  <c r="E12" i="46" s="1"/>
  <c r="C13" i="46"/>
  <c r="C13" i="27"/>
  <c r="C13" i="28"/>
  <c r="C29" i="11"/>
  <c r="C13" i="11" s="1"/>
  <c r="C29" i="17"/>
  <c r="C13" i="17" s="1"/>
  <c r="C29" i="19"/>
  <c r="C13" i="19" s="1"/>
  <c r="C12" i="19" s="1"/>
  <c r="C29" i="20"/>
  <c r="C13" i="20" s="1"/>
  <c r="C29" i="21"/>
  <c r="C29" i="26"/>
  <c r="C13" i="26" s="1"/>
  <c r="E17" i="8"/>
  <c r="C17" i="25"/>
  <c r="C19" i="25" s="1"/>
  <c r="D19" i="25" s="1"/>
  <c r="E19" i="25" s="1"/>
  <c r="C15" i="9"/>
  <c r="E20" i="9"/>
  <c r="E15" i="9" s="1"/>
  <c r="C19" i="9"/>
  <c r="D19" i="9" s="1"/>
  <c r="E19" i="9" s="1"/>
  <c r="D14" i="7"/>
  <c r="D16" i="7"/>
  <c r="E17" i="7"/>
  <c r="D18" i="7"/>
  <c r="D21" i="7"/>
  <c r="E21" i="7" s="1"/>
  <c r="E23" i="7"/>
  <c r="D24" i="7"/>
  <c r="E24" i="7" s="1"/>
  <c r="E26" i="7"/>
  <c r="D27" i="7"/>
  <c r="E27" i="7" s="1"/>
  <c r="E30" i="7"/>
  <c r="E33" i="7"/>
  <c r="D11" i="7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E11" i="7" l="1"/>
  <c r="D12" i="7"/>
  <c r="E13" i="12"/>
  <c r="E12" i="12" s="1"/>
  <c r="E29" i="31"/>
  <c r="E13" i="31" s="1"/>
  <c r="E12" i="31" s="1"/>
  <c r="E29" i="9"/>
  <c r="E13" i="9" s="1"/>
  <c r="E12" i="9" s="1"/>
  <c r="C29" i="9"/>
  <c r="C13" i="9" s="1"/>
  <c r="C12" i="9" s="1"/>
  <c r="E29" i="19"/>
  <c r="E13" i="19" s="1"/>
  <c r="E12" i="19" s="1"/>
  <c r="E29" i="29"/>
  <c r="E13" i="29" s="1"/>
  <c r="E12" i="29" s="1"/>
  <c r="E29" i="34"/>
  <c r="E13" i="34" s="1"/>
  <c r="E12" i="34" s="1"/>
  <c r="C13" i="21"/>
  <c r="C12" i="21" s="1"/>
  <c r="D11" i="25"/>
  <c r="E14" i="6"/>
  <c r="E16" i="6"/>
  <c r="E17" i="6"/>
  <c r="C22" i="9"/>
  <c r="D22" i="9" s="1"/>
  <c r="E22" i="9" s="1"/>
  <c r="C12" i="46"/>
  <c r="C12" i="34"/>
  <c r="C12" i="33"/>
  <c r="C12" i="32"/>
  <c r="C12" i="31"/>
  <c r="C12" i="30"/>
  <c r="C12" i="29"/>
  <c r="C12" i="45"/>
  <c r="C12" i="28"/>
  <c r="C12" i="27"/>
  <c r="C12" i="24"/>
  <c r="C12" i="23"/>
  <c r="C12" i="26"/>
  <c r="C12" i="20"/>
  <c r="C12" i="17"/>
  <c r="C12" i="11"/>
  <c r="C12" i="12"/>
  <c r="C12" i="7"/>
  <c r="C12" i="6"/>
  <c r="D12" i="6" s="1"/>
  <c r="E12" i="6" s="1"/>
  <c r="C12" i="2"/>
  <c r="E11" i="25" l="1"/>
  <c r="D14" i="24"/>
  <c r="E14" i="24" s="1"/>
  <c r="D16" i="24"/>
  <c r="E16" i="24" s="1"/>
  <c r="D18" i="24"/>
  <c r="E18" i="24" s="1"/>
  <c r="D24" i="24"/>
  <c r="E24" i="24" s="1"/>
  <c r="D27" i="24"/>
  <c r="E27" i="24" s="1"/>
  <c r="D31" i="24"/>
  <c r="E31" i="24" l="1"/>
  <c r="E13" i="24" s="1"/>
  <c r="E12" i="24" s="1"/>
  <c r="D13" i="24"/>
  <c r="D12" i="24" s="1"/>
  <c r="E19" i="7"/>
  <c r="D14" i="22"/>
  <c r="E14" i="22" s="1"/>
  <c r="D16" i="22"/>
  <c r="E16" i="22" s="1"/>
  <c r="D18" i="22"/>
  <c r="E18" i="22" s="1"/>
  <c r="D24" i="22"/>
  <c r="E24" i="22" s="1"/>
  <c r="D27" i="22"/>
  <c r="E27" i="22" s="1"/>
  <c r="E32" i="22"/>
  <c r="D14" i="20"/>
  <c r="E14" i="20" s="1"/>
  <c r="D16" i="20"/>
  <c r="E16" i="20" s="1"/>
  <c r="E17" i="20"/>
  <c r="D18" i="20"/>
  <c r="E18" i="20" s="1"/>
  <c r="E20" i="20"/>
  <c r="D24" i="20"/>
  <c r="E24" i="20" s="1"/>
  <c r="E26" i="20"/>
  <c r="D27" i="20"/>
  <c r="E27" i="20" s="1"/>
  <c r="E30" i="20"/>
  <c r="E31" i="20"/>
  <c r="E32" i="20"/>
  <c r="D14" i="28"/>
  <c r="E14" i="28" s="1"/>
  <c r="D16" i="28"/>
  <c r="E16" i="28" s="1"/>
  <c r="D18" i="28"/>
  <c r="E18" i="28" s="1"/>
  <c r="E20" i="28"/>
  <c r="D24" i="28"/>
  <c r="E24" i="28" s="1"/>
  <c r="D27" i="28"/>
  <c r="E27" i="28" s="1"/>
  <c r="E32" i="28"/>
  <c r="D23" i="2"/>
  <c r="D24" i="2"/>
  <c r="D26" i="2"/>
  <c r="D27" i="2"/>
  <c r="D31" i="2"/>
  <c r="D33" i="2"/>
  <c r="D15" i="2"/>
  <c r="D13" i="2"/>
  <c r="E23" i="20" l="1"/>
  <c r="D15" i="20"/>
  <c r="E23" i="22"/>
  <c r="E15" i="22" s="1"/>
  <c r="E29" i="22" s="1"/>
  <c r="E13" i="22" s="1"/>
  <c r="E12" i="22" s="1"/>
  <c r="D15" i="22"/>
  <c r="D29" i="22" s="1"/>
  <c r="D13" i="22" s="1"/>
  <c r="E15" i="20"/>
  <c r="E29" i="20" s="1"/>
  <c r="D15" i="28"/>
  <c r="E23" i="28"/>
  <c r="E15" i="28" s="1"/>
  <c r="D32" i="25"/>
  <c r="E17" i="25"/>
  <c r="D17" i="25"/>
  <c r="E15" i="2"/>
  <c r="D31" i="25"/>
  <c r="E31" i="2"/>
  <c r="D26" i="25"/>
  <c r="E26" i="2"/>
  <c r="E26" i="25" s="1"/>
  <c r="D23" i="25"/>
  <c r="E23" i="2"/>
  <c r="E23" i="25" s="1"/>
  <c r="D12" i="2"/>
  <c r="E13" i="2"/>
  <c r="E33" i="2"/>
  <c r="D27" i="25"/>
  <c r="E27" i="2"/>
  <c r="E27" i="25" s="1"/>
  <c r="D24" i="25"/>
  <c r="E24" i="2"/>
  <c r="E24" i="25" s="1"/>
  <c r="D18" i="25"/>
  <c r="D16" i="25"/>
  <c r="D14" i="25"/>
  <c r="C28" i="46"/>
  <c r="C28" i="34"/>
  <c r="C28" i="33"/>
  <c r="C28" i="32"/>
  <c r="D28" i="32" s="1"/>
  <c r="E28" i="32" s="1"/>
  <c r="C28" i="31"/>
  <c r="C25" i="31"/>
  <c r="C22" i="31"/>
  <c r="C19" i="31"/>
  <c r="C28" i="30"/>
  <c r="C25" i="30"/>
  <c r="D25" i="30" s="1"/>
  <c r="E25" i="30" s="1"/>
  <c r="C19" i="30"/>
  <c r="C28" i="29"/>
  <c r="D28" i="29" s="1"/>
  <c r="E28" i="29" s="1"/>
  <c r="C25" i="29"/>
  <c r="D25" i="29" s="1"/>
  <c r="E25" i="29" s="1"/>
  <c r="C28" i="45"/>
  <c r="D28" i="45" s="1"/>
  <c r="E28" i="45" s="1"/>
  <c r="C25" i="45"/>
  <c r="D25" i="45" s="1"/>
  <c r="E25" i="45" s="1"/>
  <c r="C19" i="45"/>
  <c r="D19" i="45" s="1"/>
  <c r="E19" i="45" s="1"/>
  <c r="C28" i="28"/>
  <c r="D28" i="28" s="1"/>
  <c r="E28" i="28" s="1"/>
  <c r="D25" i="28"/>
  <c r="E25" i="28" s="1"/>
  <c r="C19" i="28"/>
  <c r="D19" i="28" s="1"/>
  <c r="E19" i="28" s="1"/>
  <c r="C28" i="27"/>
  <c r="D28" i="27" s="1"/>
  <c r="E28" i="27" s="1"/>
  <c r="C25" i="27"/>
  <c r="D25" i="27" s="1"/>
  <c r="E25" i="27" s="1"/>
  <c r="C22" i="27"/>
  <c r="D22" i="27" s="1"/>
  <c r="E22" i="27" s="1"/>
  <c r="C19" i="27"/>
  <c r="D19" i="27" s="1"/>
  <c r="E19" i="27" s="1"/>
  <c r="C28" i="24"/>
  <c r="D28" i="24" s="1"/>
  <c r="E28" i="24" s="1"/>
  <c r="C25" i="24"/>
  <c r="D25" i="24" s="1"/>
  <c r="E25" i="24" s="1"/>
  <c r="C19" i="24"/>
  <c r="D19" i="24" s="1"/>
  <c r="E19" i="24" s="1"/>
  <c r="C28" i="23"/>
  <c r="D28" i="23" s="1"/>
  <c r="E28" i="23" s="1"/>
  <c r="C25" i="23"/>
  <c r="D25" i="23" s="1"/>
  <c r="E25" i="23" s="1"/>
  <c r="C19" i="23"/>
  <c r="D19" i="23" s="1"/>
  <c r="E19" i="23" s="1"/>
  <c r="C28" i="26"/>
  <c r="D28" i="26" s="1"/>
  <c r="E28" i="26" s="1"/>
  <c r="C25" i="26"/>
  <c r="D25" i="26" s="1"/>
  <c r="E25" i="26" s="1"/>
  <c r="C28" i="22"/>
  <c r="D28" i="22" s="1"/>
  <c r="E28" i="22" s="1"/>
  <c r="C25" i="22"/>
  <c r="D25" i="22" s="1"/>
  <c r="E25" i="22" s="1"/>
  <c r="C19" i="22"/>
  <c r="D19" i="22" s="1"/>
  <c r="E19" i="22" s="1"/>
  <c r="C28" i="21"/>
  <c r="D28" i="21" s="1"/>
  <c r="E28" i="21" s="1"/>
  <c r="C25" i="21"/>
  <c r="D25" i="21" s="1"/>
  <c r="E25" i="21" s="1"/>
  <c r="C19" i="21"/>
  <c r="D19" i="21" s="1"/>
  <c r="E19" i="21" s="1"/>
  <c r="C28" i="20"/>
  <c r="D28" i="20" s="1"/>
  <c r="E28" i="20" s="1"/>
  <c r="C25" i="20"/>
  <c r="D25" i="20" s="1"/>
  <c r="E25" i="20" s="1"/>
  <c r="C22" i="20"/>
  <c r="D22" i="20" s="1"/>
  <c r="E22" i="20" s="1"/>
  <c r="D21" i="20"/>
  <c r="E21" i="20" s="1"/>
  <c r="C19" i="20"/>
  <c r="D19" i="20" s="1"/>
  <c r="E19" i="20" s="1"/>
  <c r="C28" i="19"/>
  <c r="D28" i="19" s="1"/>
  <c r="E28" i="19" s="1"/>
  <c r="C25" i="19"/>
  <c r="D25" i="19" s="1"/>
  <c r="E25" i="19" s="1"/>
  <c r="C19" i="19"/>
  <c r="D19" i="19" s="1"/>
  <c r="E19" i="19" s="1"/>
  <c r="C21" i="25"/>
  <c r="C28" i="17"/>
  <c r="D28" i="17" s="1"/>
  <c r="E28" i="17" s="1"/>
  <c r="C25" i="17"/>
  <c r="D25" i="17" s="1"/>
  <c r="E25" i="17" s="1"/>
  <c r="C19" i="17"/>
  <c r="D19" i="17" s="1"/>
  <c r="E19" i="17" s="1"/>
  <c r="C28" i="12"/>
  <c r="D28" i="12" s="1"/>
  <c r="E28" i="12" s="1"/>
  <c r="C25" i="12"/>
  <c r="D25" i="12" s="1"/>
  <c r="E25" i="12" s="1"/>
  <c r="C22" i="12"/>
  <c r="D22" i="12" s="1"/>
  <c r="E22" i="12" s="1"/>
  <c r="C19" i="12"/>
  <c r="D19" i="12" s="1"/>
  <c r="E19" i="12" s="1"/>
  <c r="C28" i="11"/>
  <c r="D28" i="11" s="1"/>
  <c r="E28" i="11" s="1"/>
  <c r="C25" i="11"/>
  <c r="D25" i="11" s="1"/>
  <c r="E25" i="11" s="1"/>
  <c r="E20" i="11"/>
  <c r="E15" i="11" s="1"/>
  <c r="C28" i="10"/>
  <c r="D28" i="10" s="1"/>
  <c r="E28" i="10" s="1"/>
  <c r="C25" i="10"/>
  <c r="D25" i="10" s="1"/>
  <c r="E25" i="10" s="1"/>
  <c r="C28" i="8"/>
  <c r="D28" i="8" s="1"/>
  <c r="E28" i="8" s="1"/>
  <c r="C25" i="8"/>
  <c r="D25" i="8" s="1"/>
  <c r="E25" i="8" s="1"/>
  <c r="C28" i="7"/>
  <c r="D28" i="7" s="1"/>
  <c r="C25" i="7"/>
  <c r="D25" i="7" s="1"/>
  <c r="E20" i="7"/>
  <c r="E15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E29" i="7" l="1"/>
  <c r="E13" i="7" s="1"/>
  <c r="E12" i="7" s="1"/>
  <c r="E29" i="11"/>
  <c r="E13" i="11" s="1"/>
  <c r="E12" i="11" s="1"/>
  <c r="D29" i="20"/>
  <c r="D13" i="20" s="1"/>
  <c r="D12" i="20" s="1"/>
  <c r="E29" i="28"/>
  <c r="E13" i="28" s="1"/>
  <c r="E12" i="28" s="1"/>
  <c r="D29" i="28"/>
  <c r="D13" i="28" s="1"/>
  <c r="E14" i="25"/>
  <c r="E16" i="25"/>
  <c r="E18" i="25"/>
  <c r="E31" i="25"/>
  <c r="E32" i="25"/>
  <c r="D19" i="30"/>
  <c r="E19" i="30" s="1"/>
  <c r="D25" i="31"/>
  <c r="E25" i="31" s="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D19" i="7" s="1"/>
  <c r="C19" i="8"/>
  <c r="D19" i="8" s="1"/>
  <c r="E19" i="8" s="1"/>
  <c r="C19" i="11"/>
  <c r="D19" i="11" s="1"/>
  <c r="E19" i="11" s="1"/>
  <c r="C22" i="17"/>
  <c r="D22" i="17" s="1"/>
  <c r="E22" i="17" s="1"/>
  <c r="C22" i="19"/>
  <c r="D22" i="19" s="1"/>
  <c r="E22" i="19" s="1"/>
  <c r="C22" i="21"/>
  <c r="D22" i="21" s="1"/>
  <c r="E22" i="21" s="1"/>
  <c r="C22" i="22"/>
  <c r="D22" i="22" s="1"/>
  <c r="E22" i="22" s="1"/>
  <c r="D21" i="22"/>
  <c r="E21" i="22" s="1"/>
  <c r="C22" i="26"/>
  <c r="D22" i="26" s="1"/>
  <c r="E22" i="26" s="1"/>
  <c r="C22" i="24"/>
  <c r="D22" i="24" s="1"/>
  <c r="E22" i="24" s="1"/>
  <c r="D21" i="24"/>
  <c r="E21" i="24" s="1"/>
  <c r="C22" i="45"/>
  <c r="D22" i="45" s="1"/>
  <c r="E22" i="45" s="1"/>
  <c r="C22" i="29"/>
  <c r="D22" i="29" s="1"/>
  <c r="E22" i="29" s="1"/>
  <c r="C22" i="30"/>
  <c r="D22" i="30" s="1"/>
  <c r="E22" i="30" s="1"/>
  <c r="C22" i="32"/>
  <c r="D22" i="32" s="1"/>
  <c r="E22" i="32" s="1"/>
  <c r="C22" i="34"/>
  <c r="D20" i="2"/>
  <c r="D21" i="2"/>
  <c r="C19" i="10"/>
  <c r="D19" i="10" s="1"/>
  <c r="E19" i="10" s="1"/>
  <c r="C22" i="23"/>
  <c r="D22" i="23" s="1"/>
  <c r="E22" i="23" s="1"/>
  <c r="C22" i="28"/>
  <c r="D22" i="28" s="1"/>
  <c r="E22" i="28" s="1"/>
  <c r="D21" i="28"/>
  <c r="E21" i="28" s="1"/>
  <c r="C22" i="33"/>
  <c r="C22" i="46"/>
  <c r="C22" i="11"/>
  <c r="D22" i="11" s="1"/>
  <c r="E22" i="11" s="1"/>
  <c r="C22" i="10"/>
  <c r="D22" i="10" s="1"/>
  <c r="E22" i="10" s="1"/>
  <c r="E22" i="7"/>
  <c r="C22" i="7"/>
  <c r="D22" i="7" s="1"/>
  <c r="E25" i="7"/>
  <c r="E28" i="7"/>
  <c r="C22" i="2"/>
  <c r="D12" i="28" l="1"/>
  <c r="E28" i="46"/>
  <c r="C15" i="10"/>
  <c r="D30" i="25"/>
  <c r="E30" i="2"/>
  <c r="D21" i="25"/>
  <c r="E21" i="2"/>
  <c r="E21" i="25" s="1"/>
  <c r="D22" i="2"/>
  <c r="E20" i="8"/>
  <c r="E15" i="8" s="1"/>
  <c r="E29" i="8" s="1"/>
  <c r="C20" i="25"/>
  <c r="C22" i="25" s="1"/>
  <c r="D22" i="25" s="1"/>
  <c r="E22" i="25" s="1"/>
  <c r="C15" i="8"/>
  <c r="E20" i="2"/>
  <c r="D19" i="2"/>
  <c r="E25" i="2"/>
  <c r="E28" i="2"/>
  <c r="C22" i="8"/>
  <c r="D22" i="8" s="1"/>
  <c r="E22" i="8" s="1"/>
  <c r="C29" i="10" l="1"/>
  <c r="C13" i="10" s="1"/>
  <c r="C12" i="10" s="1"/>
  <c r="C15" i="25"/>
  <c r="E30" i="25"/>
  <c r="D20" i="25"/>
  <c r="E20" i="10"/>
  <c r="E15" i="10" s="1"/>
  <c r="E22" i="2"/>
  <c r="E19" i="2"/>
  <c r="E20" i="25" l="1"/>
  <c r="E13" i="8"/>
  <c r="E12" i="8" s="1"/>
  <c r="D13" i="8"/>
  <c r="C13" i="8"/>
  <c r="C12" i="8" s="1"/>
  <c r="C29" i="25"/>
  <c r="C34" i="25" s="1"/>
  <c r="E29" i="10"/>
  <c r="E13" i="10" s="1"/>
  <c r="E12" i="10" s="1"/>
  <c r="D29" i="25"/>
  <c r="E15" i="25"/>
  <c r="D15" i="25"/>
  <c r="E33" i="20"/>
  <c r="E13" i="20" s="1"/>
  <c r="E12" i="20" s="1"/>
  <c r="D12" i="8" l="1"/>
  <c r="D13" i="25"/>
  <c r="E29" i="25"/>
  <c r="D33" i="25" l="1"/>
  <c r="E33" i="25"/>
  <c r="C12" i="22"/>
  <c r="C13" i="25"/>
  <c r="C12" i="25" s="1"/>
  <c r="D12" i="22" l="1"/>
  <c r="D12" i="25"/>
  <c r="E13" i="25" l="1"/>
  <c r="E12" i="25" s="1"/>
</calcChain>
</file>

<file path=xl/sharedStrings.xml><?xml version="1.0" encoding="utf-8"?>
<sst xmlns="http://schemas.openxmlformats.org/spreadsheetml/2006/main" count="1663" uniqueCount="70">
  <si>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</si>
  <si>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</si>
  <si>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</si>
  <si>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</si>
  <si>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</si>
  <si>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</si>
  <si>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</si>
  <si>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</si>
  <si>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</si>
  <si>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</si>
  <si>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</si>
  <si>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</si>
  <si>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</si>
  <si>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</si>
  <si>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</si>
  <si>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</si>
  <si>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</si>
  <si>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</si>
  <si>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</si>
  <si>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</si>
  <si>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</si>
  <si>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</si>
  <si>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</si>
  <si>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</si>
  <si>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</si>
  <si>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</si>
  <si>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</si>
  <si>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</si>
  <si>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</si>
  <si>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</si>
  <si>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</si>
  <si>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</si>
  <si>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</si>
  <si>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</si>
  <si>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</si>
  <si>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</si>
  <si>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</si>
  <si>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</si>
  <si>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</si>
  <si>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</si>
  <si>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</si>
  <si>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2021 год</t>
  </si>
  <si>
    <t>по состоянию на "1 "апреля 2021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</si>
  <si>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</si>
  <si>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</si>
  <si>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</si>
  <si>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</si>
  <si>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</si>
  <si>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</si>
  <si>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</si>
  <si>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</si>
  <si>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</si>
  <si>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</si>
  <si>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</si>
  <si>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</si>
  <si>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</si>
  <si>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</si>
  <si>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</si>
  <si>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</si>
  <si>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</si>
  <si>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</si>
  <si>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</si>
  <si>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</si>
  <si>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</si>
  <si>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</si>
  <si>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</si>
  <si>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по состоянию на "1 "  июля 2021 г.</t>
  </si>
  <si>
    <t>КГУ  «Основная средняя школа села Краснофлотское отдела образования по району Биржан сал управления образования Акмолинской области»;</t>
  </si>
  <si>
    <t>по состоянию на "1 "  октября 2021 г.</t>
  </si>
  <si>
    <t>(ГУ "Отдел образования по району Биржан сал")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</si>
</sst>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0" xfId="0" applyFont="1" applyFill="1"/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65" fontId="1" fillId="4" borderId="2" xfId="1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4" fontId="1" fillId="5" borderId="2" xfId="0" applyNumberFormat="1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3" sqref="C13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7" width="12" style="2" customWidth="1"/>
    <col min="8" max="16384" width="9.140625" style="2"/>
  </cols>
  <sheetData>
    <row r="1" spans="1:5" x14ac:dyDescent="0.3">
      <c r="A1" s="83" t="s">
        <v>15</v>
      </c>
      <c r="B1" s="83"/>
      <c r="C1" s="83"/>
      <c r="D1" s="83"/>
      <c r="E1" s="83"/>
    </row>
    <row r="2" spans="1:5" x14ac:dyDescent="0.3">
      <c r="A2" s="83" t="s">
        <v>42</v>
      </c>
      <c r="B2" s="83"/>
      <c r="C2" s="83"/>
      <c r="D2" s="83"/>
      <c r="E2" s="83"/>
    </row>
    <row r="3" spans="1:5" x14ac:dyDescent="0.3">
      <c r="A3" s="1"/>
    </row>
    <row r="4" spans="1:5" x14ac:dyDescent="0.3">
      <c r="A4" s="84" t="s">
        <v>29</v>
      </c>
      <c r="B4" s="84"/>
      <c r="C4" s="84"/>
      <c r="D4" s="84"/>
      <c r="E4" s="84"/>
    </row>
    <row r="5" spans="1:5" ht="15.75" customHeight="1" x14ac:dyDescent="0.3">
      <c r="A5" s="85" t="s">
        <v>16</v>
      </c>
      <c r="B5" s="85"/>
      <c r="C5" s="85"/>
      <c r="D5" s="85"/>
      <c r="E5" s="85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5" ht="40.5" x14ac:dyDescent="0.3">
      <c r="A10" s="86"/>
      <c r="B10" s="87"/>
      <c r="C10" s="76" t="s">
        <v>19</v>
      </c>
      <c r="D10" s="37" t="s">
        <v>20</v>
      </c>
      <c r="E10" s="48" t="s">
        <v>14</v>
      </c>
    </row>
    <row r="11" spans="1:5" x14ac:dyDescent="0.3">
      <c r="A11" s="5" t="s">
        <v>21</v>
      </c>
      <c r="B11" s="6" t="s">
        <v>10</v>
      </c>
      <c r="C11" s="50">
        <v>2308</v>
      </c>
      <c r="D11" s="53">
        <f>C11</f>
        <v>2308</v>
      </c>
      <c r="E11" s="39"/>
    </row>
    <row r="12" spans="1:5" ht="25.5" x14ac:dyDescent="0.3">
      <c r="A12" s="10" t="s">
        <v>24</v>
      </c>
      <c r="B12" s="6" t="s">
        <v>2</v>
      </c>
      <c r="C12" s="19">
        <f>(C13-C32)/C11</f>
        <v>886.12511501299821</v>
      </c>
      <c r="D12" s="19">
        <f t="shared" ref="D12" si="0">(D13-D32)/D11</f>
        <v>886.12511501299821</v>
      </c>
      <c r="E12" s="39"/>
    </row>
    <row r="13" spans="1:5" ht="25.5" x14ac:dyDescent="0.3">
      <c r="A13" s="5" t="s">
        <v>11</v>
      </c>
      <c r="B13" s="6" t="s">
        <v>2</v>
      </c>
      <c r="C13" s="50">
        <f>C15+C29+C30+C33+C31+C32</f>
        <v>2391351.7654499998</v>
      </c>
      <c r="D13" s="50">
        <f>D15+D29+D30+D33+D31+D32</f>
        <v>2391351.7654499998</v>
      </c>
      <c r="E13" s="66"/>
    </row>
    <row r="14" spans="1:5" x14ac:dyDescent="0.3">
      <c r="A14" s="8" t="s">
        <v>0</v>
      </c>
      <c r="B14" s="9"/>
      <c r="C14" s="72">
        <v>0</v>
      </c>
      <c r="D14" s="19">
        <v>0</v>
      </c>
      <c r="E14" s="72"/>
    </row>
    <row r="15" spans="1:5" ht="25.5" x14ac:dyDescent="0.3">
      <c r="A15" s="5" t="s">
        <v>12</v>
      </c>
      <c r="B15" s="6" t="s">
        <v>2</v>
      </c>
      <c r="C15" s="50">
        <f>C17+C20+C23+C26</f>
        <v>1587118.3999999997</v>
      </c>
      <c r="D15" s="53">
        <f>C15</f>
        <v>1587118.3999999997</v>
      </c>
      <c r="E15" s="39"/>
    </row>
    <row r="16" spans="1:5" x14ac:dyDescent="0.3">
      <c r="A16" s="56" t="s">
        <v>1</v>
      </c>
      <c r="B16" s="57"/>
      <c r="C16" s="50">
        <v>0</v>
      </c>
      <c r="D16" s="35">
        <v>0</v>
      </c>
      <c r="E16" s="50"/>
    </row>
    <row r="17" spans="1:6" ht="25.5" x14ac:dyDescent="0.3">
      <c r="A17" s="5" t="s">
        <v>13</v>
      </c>
      <c r="B17" s="58" t="s">
        <v>2</v>
      </c>
      <c r="C17" s="50">
        <v>109499.1</v>
      </c>
      <c r="D17" s="50">
        <v>109499.1</v>
      </c>
      <c r="E17" s="50"/>
    </row>
    <row r="18" spans="1:6" x14ac:dyDescent="0.3">
      <c r="A18" s="10" t="s">
        <v>4</v>
      </c>
      <c r="B18" s="11" t="s">
        <v>3</v>
      </c>
      <c r="C18" s="52">
        <v>69.5</v>
      </c>
      <c r="D18" s="35">
        <v>5</v>
      </c>
      <c r="E18" s="52"/>
    </row>
    <row r="19" spans="1:6" ht="21.95" customHeight="1" x14ac:dyDescent="0.3">
      <c r="A19" s="10" t="s">
        <v>26</v>
      </c>
      <c r="B19" s="6" t="s">
        <v>27</v>
      </c>
      <c r="C19" s="35">
        <f>C17/C18/12*1000+200</f>
        <v>131493.88489208635</v>
      </c>
      <c r="D19" s="35">
        <f t="shared" ref="D19" si="1">C19</f>
        <v>131493.88489208635</v>
      </c>
      <c r="E19" s="39"/>
    </row>
    <row r="20" spans="1:6" ht="25.5" x14ac:dyDescent="0.3">
      <c r="A20" s="5" t="s">
        <v>22</v>
      </c>
      <c r="B20" s="58" t="s">
        <v>2</v>
      </c>
      <c r="C20" s="50">
        <v>1022670.8999999998</v>
      </c>
      <c r="D20" s="62">
        <f t="shared" ref="D20:D33" si="2">C20</f>
        <v>1022670.8999999998</v>
      </c>
      <c r="E20" s="50"/>
    </row>
    <row r="21" spans="1:6" x14ac:dyDescent="0.3">
      <c r="A21" s="10" t="s">
        <v>4</v>
      </c>
      <c r="B21" s="11" t="s">
        <v>3</v>
      </c>
      <c r="C21" s="39">
        <v>562.99000000000012</v>
      </c>
      <c r="D21" s="35">
        <f t="shared" si="2"/>
        <v>562.99000000000012</v>
      </c>
      <c r="E21" s="39"/>
    </row>
    <row r="22" spans="1:6" ht="21.95" customHeight="1" x14ac:dyDescent="0.3">
      <c r="A22" s="10" t="s">
        <v>26</v>
      </c>
      <c r="B22" s="6" t="s">
        <v>27</v>
      </c>
      <c r="C22" s="35">
        <f>C20/12/C21*1000</f>
        <v>151374.93561164491</v>
      </c>
      <c r="D22" s="35">
        <f t="shared" si="2"/>
        <v>151374.93561164491</v>
      </c>
      <c r="E22" s="39"/>
    </row>
    <row r="23" spans="1:6" ht="39" x14ac:dyDescent="0.3">
      <c r="A23" s="14" t="s">
        <v>25</v>
      </c>
      <c r="B23" s="6" t="s">
        <v>2</v>
      </c>
      <c r="C23" s="39">
        <v>90627.7</v>
      </c>
      <c r="D23" s="62">
        <f t="shared" si="2"/>
        <v>90627.7</v>
      </c>
      <c r="E23" s="39"/>
    </row>
    <row r="24" spans="1:6" x14ac:dyDescent="0.3">
      <c r="A24" s="10" t="s">
        <v>4</v>
      </c>
      <c r="B24" s="11" t="s">
        <v>3</v>
      </c>
      <c r="C24" s="52">
        <v>62</v>
      </c>
      <c r="D24" s="35">
        <f t="shared" si="2"/>
        <v>62</v>
      </c>
      <c r="E24" s="52"/>
    </row>
    <row r="25" spans="1:6" ht="21.95" customHeight="1" x14ac:dyDescent="0.3">
      <c r="A25" s="10" t="s">
        <v>26</v>
      </c>
      <c r="B25" s="6" t="s">
        <v>27</v>
      </c>
      <c r="C25" s="35">
        <f>C23/C24/12*1000</f>
        <v>121811.42473118279</v>
      </c>
      <c r="D25" s="35">
        <f t="shared" si="2"/>
        <v>121811.42473118279</v>
      </c>
      <c r="E25" s="39"/>
    </row>
    <row r="26" spans="1:6" ht="25.5" x14ac:dyDescent="0.3">
      <c r="A26" s="7" t="s">
        <v>23</v>
      </c>
      <c r="B26" s="6" t="s">
        <v>2</v>
      </c>
      <c r="C26" s="39">
        <v>364320.69999999995</v>
      </c>
      <c r="D26" s="62">
        <f t="shared" si="2"/>
        <v>364320.69999999995</v>
      </c>
      <c r="E26" s="39"/>
    </row>
    <row r="27" spans="1:6" x14ac:dyDescent="0.3">
      <c r="A27" s="10" t="s">
        <v>4</v>
      </c>
      <c r="B27" s="11" t="s">
        <v>3</v>
      </c>
      <c r="C27" s="52">
        <v>455.25</v>
      </c>
      <c r="D27" s="35">
        <f t="shared" si="2"/>
        <v>455.25</v>
      </c>
      <c r="E27" s="52"/>
    </row>
    <row r="28" spans="1:6" ht="21.95" customHeight="1" x14ac:dyDescent="0.3">
      <c r="A28" s="10" t="s">
        <v>26</v>
      </c>
      <c r="B28" s="6" t="s">
        <v>27</v>
      </c>
      <c r="C28" s="35">
        <f>C26/12/C27*1000</f>
        <v>66688.760754164381</v>
      </c>
      <c r="D28" s="35">
        <f t="shared" si="2"/>
        <v>66688.760754164381</v>
      </c>
      <c r="E28" s="39"/>
    </row>
    <row r="29" spans="1:6" ht="25.5" x14ac:dyDescent="0.3">
      <c r="A29" s="5" t="s">
        <v>5</v>
      </c>
      <c r="B29" s="6" t="s">
        <v>2</v>
      </c>
      <c r="C29" s="39">
        <v>160050.06545000002</v>
      </c>
      <c r="D29" s="51">
        <f t="shared" si="2"/>
        <v>160050.06545000002</v>
      </c>
      <c r="E29" s="39"/>
      <c r="F29" s="23"/>
    </row>
    <row r="30" spans="1:6" ht="36.75" x14ac:dyDescent="0.3">
      <c r="A30" s="12" t="s">
        <v>6</v>
      </c>
      <c r="B30" s="6" t="s">
        <v>2</v>
      </c>
      <c r="C30" s="39">
        <v>121978</v>
      </c>
      <c r="D30" s="62">
        <f t="shared" si="2"/>
        <v>121978</v>
      </c>
      <c r="E30" s="39"/>
    </row>
    <row r="31" spans="1:6" ht="25.5" x14ac:dyDescent="0.3">
      <c r="A31" s="12" t="s">
        <v>7</v>
      </c>
      <c r="B31" s="6" t="s">
        <v>2</v>
      </c>
      <c r="C31" s="39">
        <v>49273</v>
      </c>
      <c r="D31" s="62">
        <f t="shared" si="2"/>
        <v>49273</v>
      </c>
      <c r="E31" s="39"/>
    </row>
    <row r="32" spans="1:6" ht="36.75" x14ac:dyDescent="0.3">
      <c r="A32" s="12" t="s">
        <v>8</v>
      </c>
      <c r="B32" s="6" t="s">
        <v>2</v>
      </c>
      <c r="C32" s="39">
        <v>346175</v>
      </c>
      <c r="D32" s="39">
        <v>346175</v>
      </c>
      <c r="E32" s="39"/>
    </row>
    <row r="33" spans="1:5" ht="54" customHeight="1" x14ac:dyDescent="0.3">
      <c r="A33" s="12" t="s">
        <v>9</v>
      </c>
      <c r="B33" s="6" t="s">
        <v>2</v>
      </c>
      <c r="C33" s="39">
        <v>126757.3</v>
      </c>
      <c r="D33" s="62">
        <f t="shared" si="2"/>
        <v>126757.3</v>
      </c>
      <c r="E33" s="3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tabSelected="1" view="pageBreakPreview" zoomScale="60" zoomScaleNormal="100" workbookViewId="0">
      <selection activeCell="A4" sqref="A4:E4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7" width="12" style="2" customWidth="1"/>
    <col min="8" max="16384" width="9.140625" style="2"/>
  </cols>
  <sheetData>
    <row r="1" spans="1:5" x14ac:dyDescent="0.3">
      <c r="A1" s="83" t="s">
        <v>15</v>
      </c>
      <c r="B1" s="83"/>
      <c r="C1" s="83"/>
      <c r="D1" s="83"/>
      <c r="E1" s="83"/>
    </row>
    <row r="2" spans="1:5" x14ac:dyDescent="0.3">
      <c r="A2" s="83" t="s">
        <v>68</v>
      </c>
      <c r="B2" s="83"/>
      <c r="C2" s="83"/>
      <c r="D2" s="83"/>
      <c r="E2" s="83"/>
    </row>
    <row r="3" spans="1:5" x14ac:dyDescent="0.3">
      <c r="A3" s="1"/>
    </row>
    <row r="4" spans="1:5" x14ac:dyDescent="0.3">
      <c r="A4" s="84" t="s">
        <v>29</v>
      </c>
      <c r="B4" s="84"/>
      <c r="C4" s="84"/>
      <c r="D4" s="84"/>
      <c r="E4" s="84"/>
    </row>
    <row r="5" spans="1:5" ht="15.75" customHeight="1" x14ac:dyDescent="0.3">
      <c r="A5" s="85" t="s">
        <v>69</v>
      </c>
      <c r="B5" s="85"/>
      <c r="C5" s="85"/>
      <c r="D5" s="85"/>
      <c r="E5" s="85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5" ht="40.5" x14ac:dyDescent="0.3">
      <c r="A10" s="86"/>
      <c r="B10" s="87"/>
      <c r="C10" s="37" t="s">
        <v>19</v>
      </c>
      <c r="D10" s="37" t="s">
        <v>20</v>
      </c>
      <c r="E10" s="38" t="s">
        <v>14</v>
      </c>
    </row>
    <row r="11" spans="1:5" x14ac:dyDescent="0.3">
      <c r="A11" s="5" t="s">
        <v>21</v>
      </c>
      <c r="B11" s="6" t="s">
        <v>10</v>
      </c>
      <c r="C11" s="54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1780</v>
      </c>
      <c r="D11" s="54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1780</v>
      </c>
      <c r="E11" s="54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1780</v>
      </c>
    </row>
    <row r="12" spans="1:5" ht="25.5" x14ac:dyDescent="0.3">
      <c r="A12" s="10" t="s">
        <v>24</v>
      </c>
      <c r="B12" s="6" t="s">
        <v>2</v>
      </c>
      <c r="C12" s="19">
        <f t="shared" ref="C12:E12" si="0">(C13-C32)/C11</f>
        <v>1351.9917040730334</v>
      </c>
      <c r="D12" s="19">
        <f t="shared" si="0"/>
        <v>998.0697812289327</v>
      </c>
      <c r="E12" s="19">
        <f t="shared" si="0"/>
        <v>995.32332757724726</v>
      </c>
    </row>
    <row r="13" spans="1:5" ht="25.5" x14ac:dyDescent="0.3">
      <c r="A13" s="5" t="s">
        <v>11</v>
      </c>
      <c r="B13" s="6" t="s">
        <v>2</v>
      </c>
      <c r="C13" s="66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СШ'!C13+'Буландинская СШ'!C13+'Когамская СШ'!C13+'Бирсуатская СШ'!C13+'Кенащинская СШ'!C13+'Мамайская ОШ'!C13+'Заураловская ОШ'!C13+'Макпальская ОШ'!C13+'Баймурзинская ОШ'!C13+'Советская ОШ'!C13+'Заозерновская ОШ'!C13+'Кызыл-Уюмская ОШ'!C13+'Яблоновская ОШ'!C13+'Алгинская ОШ'!C13+'Краснофлотская ОШ'!C13+'Кудку агашСШ'!C13+'Каратальская НШ'!C13+'Джукейская НШ'!C13+'Трудовая НШ'!C13</f>
        <v>2519241.2332499996</v>
      </c>
      <c r="D13" s="66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1861762.2105875001</v>
      </c>
      <c r="E13" s="66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1856873.5230875001</v>
      </c>
    </row>
    <row r="14" spans="1:5" x14ac:dyDescent="0.3">
      <c r="A14" s="8" t="s">
        <v>0</v>
      </c>
      <c r="B14" s="9"/>
      <c r="C14" s="39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9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9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</row>
    <row r="15" spans="1:5" ht="25.5" x14ac:dyDescent="0.3">
      <c r="A15" s="5" t="s">
        <v>12</v>
      </c>
      <c r="B15" s="6" t="s">
        <v>2</v>
      </c>
      <c r="C15" s="70">
        <f>'СШ №1'!C15+'СШ №2'!C15+'Казгородокска СШ '!C15+'Макинская СШ'!C15+'Донская СШ'!C15+'Амангельдинская СШ'!C15+'Невская СШ'!C15+'Кудку агашСШ'!C15+'Саулинская СШ'!C15+'Енбекшильдерская СШ'!C15+'Буландинская СШ'!C15+'Когамская СШ'!C15+'Бирсуатская СШ'!C15+'Кенащинская СШ'!C15+'Мамайская ОШ'!C15+'Заураловская ОШ'!C15+'Макпальская ОШ'!C15+'Баймурзинская ОШ'!C15+'Советская ОШ'!C15+'Заозерновская ОШ'!C15+'Кызыл-Уюмская ОШ'!C15+'Яблоновская ОШ'!C15+'Алгинская ОШ'!C15+'Краснофлотская ОШ'!C15+'Каратальская НШ'!C15+'Джукейская НШ'!C15+'Трудовая НШ'!C15</f>
        <v>1954941.6</v>
      </c>
      <c r="D15" s="70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1441886.1749999998</v>
      </c>
      <c r="E15" s="70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1441886.1749999998</v>
      </c>
    </row>
    <row r="16" spans="1:5" x14ac:dyDescent="0.3">
      <c r="A16" s="8" t="s">
        <v>1</v>
      </c>
      <c r="B16" s="9"/>
      <c r="C16" s="39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9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9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</row>
    <row r="17" spans="1:6" ht="25.5" x14ac:dyDescent="0.3">
      <c r="A17" s="5" t="s">
        <v>13</v>
      </c>
      <c r="B17" s="58" t="s">
        <v>2</v>
      </c>
      <c r="C17" s="50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142126.20000000004</v>
      </c>
      <c r="D17" s="50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112094.64999999998</v>
      </c>
      <c r="E17" s="50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112094.64999999998</v>
      </c>
    </row>
    <row r="18" spans="1:6" x14ac:dyDescent="0.3">
      <c r="A18" s="10" t="s">
        <v>4</v>
      </c>
      <c r="B18" s="11" t="s">
        <v>3</v>
      </c>
      <c r="C18" s="46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60.5</v>
      </c>
      <c r="D18" s="46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60.5</v>
      </c>
      <c r="E18" s="46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60.5</v>
      </c>
    </row>
    <row r="19" spans="1:6" ht="21.95" customHeight="1" x14ac:dyDescent="0.3">
      <c r="A19" s="10" t="s">
        <v>26</v>
      </c>
      <c r="B19" s="6" t="s">
        <v>27</v>
      </c>
      <c r="C19" s="35">
        <f>C17/C18/12*1000</f>
        <v>195766.11570247941</v>
      </c>
      <c r="D19" s="35">
        <f t="shared" ref="D19:E19" si="1">C19</f>
        <v>195766.11570247941</v>
      </c>
      <c r="E19" s="35">
        <f t="shared" si="1"/>
        <v>195766.11570247941</v>
      </c>
    </row>
    <row r="20" spans="1:6" ht="25.5" x14ac:dyDescent="0.3">
      <c r="A20" s="5" t="s">
        <v>22</v>
      </c>
      <c r="B20" s="58" t="s">
        <v>2</v>
      </c>
      <c r="C20" s="50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1417043.7</v>
      </c>
      <c r="D20" s="50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1062782.7750000004</v>
      </c>
      <c r="E20" s="50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1062782.7750000004</v>
      </c>
    </row>
    <row r="21" spans="1:6" x14ac:dyDescent="0.3">
      <c r="A21" s="10" t="s">
        <v>4</v>
      </c>
      <c r="B21" s="11" t="s">
        <v>3</v>
      </c>
      <c r="C21" s="46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490.72</v>
      </c>
      <c r="D21" s="46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490.72</v>
      </c>
      <c r="E21" s="46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490.72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240640.23271926961</v>
      </c>
      <c r="D22" s="35">
        <f t="shared" ref="D22:E22" si="2">C22</f>
        <v>240640.23271926961</v>
      </c>
      <c r="E22" s="35">
        <f t="shared" si="2"/>
        <v>240640.23271926961</v>
      </c>
    </row>
    <row r="23" spans="1:6" ht="42" customHeight="1" x14ac:dyDescent="0.3">
      <c r="A23" s="12" t="s">
        <v>37</v>
      </c>
      <c r="B23" s="58" t="s">
        <v>2</v>
      </c>
      <c r="C23" s="50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98407.39999999998</v>
      </c>
      <c r="D23" s="50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73805.55</v>
      </c>
      <c r="E23" s="50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72327.525000000009</v>
      </c>
    </row>
    <row r="24" spans="1:6" x14ac:dyDescent="0.3">
      <c r="A24" s="10" t="s">
        <v>4</v>
      </c>
      <c r="B24" s="11" t="s">
        <v>3</v>
      </c>
      <c r="C24" s="59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55.75</v>
      </c>
      <c r="D24" s="59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55.75</v>
      </c>
      <c r="E24" s="59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55.75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147096.2630792227</v>
      </c>
      <c r="D25" s="35">
        <f t="shared" ref="D25:E25" si="3">C25</f>
        <v>147096.2630792227</v>
      </c>
      <c r="E25" s="35">
        <f t="shared" si="3"/>
        <v>147096.2630792227</v>
      </c>
    </row>
    <row r="26" spans="1:6" ht="25.5" x14ac:dyDescent="0.3">
      <c r="A26" s="5" t="s">
        <v>23</v>
      </c>
      <c r="B26" s="58" t="s">
        <v>2</v>
      </c>
      <c r="C26" s="50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297364.3</v>
      </c>
      <c r="D26" s="50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223023.22499999998</v>
      </c>
      <c r="E26" s="50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217000.36874999997</v>
      </c>
    </row>
    <row r="27" spans="1:6" x14ac:dyDescent="0.3">
      <c r="A27" s="10" t="s">
        <v>4</v>
      </c>
      <c r="B27" s="11" t="s">
        <v>3</v>
      </c>
      <c r="C27" s="59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387.25</v>
      </c>
      <c r="D27" s="59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387.25</v>
      </c>
      <c r="E27" s="59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387.25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63990.596083494733</v>
      </c>
      <c r="D28" s="35">
        <f t="shared" ref="D28:E28" si="4">C28</f>
        <v>63990.596083494733</v>
      </c>
      <c r="E28" s="35">
        <f t="shared" si="4"/>
        <v>63990.596083494733</v>
      </c>
    </row>
    <row r="29" spans="1:6" ht="25.5" x14ac:dyDescent="0.3">
      <c r="A29" s="5" t="s">
        <v>5</v>
      </c>
      <c r="B29" s="6" t="s">
        <v>2</v>
      </c>
      <c r="C29" s="71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СШ'!C29+'Буландинская СШ'!C29+'Когамская СШ'!C29+'Бирсуатская СШ'!C29+'Кенащинская СШ'!C29+'Мамайская ОШ'!C29+'Заураловская ОШ'!C29+'Макпальская ОШ'!C29+'Баймурзинская ОШ'!C29+'Советская ОШ'!C29+'Заозерновская ОШ'!C29+'Кызыл-Уюмская ОШ'!C29+'Яблоновская ОШ'!C29+'Алгинская ОШ'!C29+'Краснофлотская ОШ'!C29+'Кудку агашСШ'!C29+'Каратальская НШ'!C29+'Джукейская НШ'!C29+'Трудовая НШ'!C29</f>
        <v>198594.33325</v>
      </c>
      <c r="D29" s="71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144909.56058750002</v>
      </c>
      <c r="E29" s="71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144909.56058750002</v>
      </c>
      <c r="F29" s="23"/>
    </row>
    <row r="30" spans="1:6" ht="36.75" x14ac:dyDescent="0.3">
      <c r="A30" s="12" t="s">
        <v>6</v>
      </c>
      <c r="B30" s="6" t="s">
        <v>2</v>
      </c>
      <c r="C30" s="71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СШ'!C30+'Буландинская СШ'!C30+'Когамская СШ'!C30+'Бирсуатская СШ'!C30+'Кенащинская СШ'!C30+'Мамайская ОШ'!C30+'Заураловская ОШ'!C30+'Макпальская ОШ'!C30+'Баймурзинская ОШ'!C30+'Советская ОШ'!C30+'Заозерновская ОШ'!C30+'Кызыл-Уюмская ОШ'!C30+'Яблоновская ОШ'!C30+'Алгинская ОШ'!C30+'Краснофлотская ОШ'!C30+'Кудку агашСШ'!C30+'Каратальская НШ'!C30+'Джукейская НШ'!C30+'Трудовая НШ'!C30</f>
        <v>99837</v>
      </c>
      <c r="D30" s="70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74598.75</v>
      </c>
      <c r="E30" s="70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74598.75</v>
      </c>
    </row>
    <row r="31" spans="1:6" ht="25.5" x14ac:dyDescent="0.3">
      <c r="A31" s="12" t="s">
        <v>7</v>
      </c>
      <c r="B31" s="6" t="s">
        <v>2</v>
      </c>
      <c r="C31" s="71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СШ'!C31+'Буландинская СШ'!C31+'Когамская СШ'!C31+'Бирсуатская СШ'!C31+'Кенащинская СШ'!C31+'Мамайская ОШ'!C31+'Заураловская ОШ'!C31+'Макпальская ОШ'!C31+'Баймурзинская ОШ'!C31+'Советская ОШ'!C31+'Заозерновская ОШ'!C31+'Кызыл-Уюмская ОШ'!C31+'Яблоновская ОШ'!C31+'Алгинская ОШ'!C31+'Краснофлотская ОШ'!C31+'Кудку агашСШ'!C31+'Каратальская НШ'!C31+'Джукейская НШ'!C31+'Трудовая НШ'!C31</f>
        <v>15137</v>
      </c>
      <c r="D31" s="50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11152.75</v>
      </c>
      <c r="E31" s="50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11152.75</v>
      </c>
    </row>
    <row r="32" spans="1:6" ht="36.75" x14ac:dyDescent="0.3">
      <c r="A32" s="12" t="s">
        <v>8</v>
      </c>
      <c r="B32" s="6" t="s">
        <v>2</v>
      </c>
      <c r="C32" s="71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СШ'!C32+'Буландинская СШ'!C32+'Когамская СШ'!C32+'Бирсуатская СШ'!C32+'Кенащинская СШ'!C32+'Мамайская ОШ'!C32+'Заураловская ОШ'!C32+'Макпальская ОШ'!C32+'Баймурзинская ОШ'!C32+'Советская ОШ'!C32+'Заозерновская ОШ'!C32+'Кызыл-Уюмская ОШ'!C32+'Яблоновская ОШ'!C32+'Алгинская ОШ'!C32+'Краснофлотская ОШ'!C32+'Кудку агашСШ'!C32+'Каратальская НШ'!C32+'Джукейская НШ'!C32+'Трудовая НШ'!C32</f>
        <v>112696</v>
      </c>
      <c r="D32" s="71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85198</v>
      </c>
      <c r="E32" s="71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85198</v>
      </c>
    </row>
    <row r="33" spans="1:5" ht="54" customHeight="1" x14ac:dyDescent="0.3">
      <c r="A33" s="12" t="s">
        <v>9</v>
      </c>
      <c r="B33" s="6" t="s">
        <v>2</v>
      </c>
      <c r="C33" s="71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138035.29999999999</v>
      </c>
      <c r="D33" s="50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104016.97500000001</v>
      </c>
      <c r="E33" s="50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99128.287500000006</v>
      </c>
    </row>
    <row r="34" spans="1:5" x14ac:dyDescent="0.3">
      <c r="C34" s="36">
        <f>C33+C32+C31+C30+C29+C15</f>
        <v>2519241.23325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topLeftCell="A31" workbookViewId="0">
      <selection activeCell="D18" sqref="D18:E1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8" customWidth="1"/>
    <col min="4" max="4" width="13.5703125" style="18" customWidth="1"/>
    <col min="5" max="5" width="15.85546875" style="18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40</v>
      </c>
      <c r="B2" s="83"/>
      <c r="C2" s="83"/>
      <c r="D2" s="83"/>
      <c r="E2" s="83"/>
    </row>
    <row r="3" spans="1:7" x14ac:dyDescent="0.3">
      <c r="A3" s="1"/>
    </row>
    <row r="4" spans="1:7" x14ac:dyDescent="0.3">
      <c r="A4" s="84" t="s">
        <v>34</v>
      </c>
      <c r="B4" s="84"/>
      <c r="C4" s="84"/>
      <c r="D4" s="84"/>
      <c r="E4" s="84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39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3"/>
      <c r="D11" s="53">
        <f>C11</f>
        <v>0</v>
      </c>
      <c r="E11" s="53">
        <f>D11</f>
        <v>0</v>
      </c>
    </row>
    <row r="12" spans="1:7" ht="25.5" x14ac:dyDescent="0.3">
      <c r="A12" s="10" t="s">
        <v>24</v>
      </c>
      <c r="B12" s="6" t="s">
        <v>2</v>
      </c>
      <c r="C12" s="19" t="e">
        <f>(C13-C32)/C11</f>
        <v>#DIV/0!</v>
      </c>
      <c r="D12" s="19" t="e">
        <f t="shared" ref="D12" si="0">(D13-D32)/D11</f>
        <v>#DIV/0!</v>
      </c>
      <c r="E12" s="19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51"/>
      <c r="D13" s="67">
        <f>C13</f>
        <v>0</v>
      </c>
      <c r="E13" s="67">
        <f>D13</f>
        <v>0</v>
      </c>
      <c r="F13" s="18"/>
    </row>
    <row r="14" spans="1:7" x14ac:dyDescent="0.3">
      <c r="A14" s="8" t="s">
        <v>0</v>
      </c>
      <c r="B14" s="9"/>
      <c r="C14" s="19">
        <v>0</v>
      </c>
      <c r="D14" s="19">
        <v>0</v>
      </c>
      <c r="E14" s="19">
        <v>0</v>
      </c>
      <c r="G14" s="18"/>
    </row>
    <row r="15" spans="1:7" s="23" customFormat="1" ht="25.5" x14ac:dyDescent="0.3">
      <c r="A15" s="20" t="s">
        <v>12</v>
      </c>
      <c r="B15" s="21" t="s">
        <v>2</v>
      </c>
      <c r="C15" s="51"/>
      <c r="D15" s="62">
        <f>C15</f>
        <v>0</v>
      </c>
      <c r="E15" s="62">
        <f>D15</f>
        <v>0</v>
      </c>
    </row>
    <row r="16" spans="1:7" s="23" customFormat="1" x14ac:dyDescent="0.3">
      <c r="A16" s="24" t="s">
        <v>1</v>
      </c>
      <c r="B16" s="25"/>
      <c r="C16" s="35">
        <v>0</v>
      </c>
      <c r="D16" s="35">
        <v>0</v>
      </c>
      <c r="E16" s="35">
        <v>0</v>
      </c>
    </row>
    <row r="17" spans="1:8" s="23" customFormat="1" ht="25.5" x14ac:dyDescent="0.3">
      <c r="A17" s="20" t="s">
        <v>30</v>
      </c>
      <c r="B17" s="21" t="s">
        <v>2</v>
      </c>
      <c r="C17" s="62"/>
      <c r="D17" s="62">
        <v>5500</v>
      </c>
      <c r="E17" s="62">
        <v>5500</v>
      </c>
    </row>
    <row r="18" spans="1:8" s="23" customFormat="1" x14ac:dyDescent="0.3">
      <c r="A18" s="27" t="s">
        <v>4</v>
      </c>
      <c r="B18" s="28" t="s">
        <v>3</v>
      </c>
      <c r="C18" s="35"/>
      <c r="D18" s="35"/>
      <c r="E18" s="35"/>
      <c r="F18" s="23" t="s">
        <v>32</v>
      </c>
      <c r="G18" s="23" t="s">
        <v>32</v>
      </c>
    </row>
    <row r="19" spans="1:8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ref="D19:E33" si="2">C19</f>
        <v>#DIV/0!</v>
      </c>
      <c r="E19" s="35" t="e">
        <f t="shared" si="2"/>
        <v>#DIV/0!</v>
      </c>
    </row>
    <row r="20" spans="1:8" s="23" customFormat="1" ht="25.5" x14ac:dyDescent="0.3">
      <c r="A20" s="20" t="s">
        <v>31</v>
      </c>
      <c r="B20" s="21" t="s">
        <v>2</v>
      </c>
      <c r="C20" s="62"/>
      <c r="D20" s="62">
        <f t="shared" si="2"/>
        <v>0</v>
      </c>
      <c r="E20" s="62">
        <f t="shared" si="2"/>
        <v>0</v>
      </c>
    </row>
    <row r="21" spans="1:8" s="23" customFormat="1" x14ac:dyDescent="0.3">
      <c r="A21" s="27" t="s">
        <v>4</v>
      </c>
      <c r="B21" s="28" t="s">
        <v>3</v>
      </c>
      <c r="C21" s="35"/>
      <c r="D21" s="35">
        <f t="shared" si="2"/>
        <v>0</v>
      </c>
      <c r="E21" s="35">
        <f t="shared" si="2"/>
        <v>0</v>
      </c>
      <c r="G21" s="23" t="s">
        <v>32</v>
      </c>
      <c r="H21" s="23" t="s">
        <v>32</v>
      </c>
    </row>
    <row r="22" spans="1:8" s="23" customFormat="1" ht="21.95" customHeight="1" x14ac:dyDescent="0.3">
      <c r="A22" s="27" t="s">
        <v>26</v>
      </c>
      <c r="B22" s="21" t="s">
        <v>27</v>
      </c>
      <c r="C22" s="35" t="e">
        <f>C20/12/C21*1000</f>
        <v>#DIV/0!</v>
      </c>
      <c r="D22" s="35" t="e">
        <f t="shared" si="2"/>
        <v>#DIV/0!</v>
      </c>
      <c r="E22" s="35" t="e">
        <f t="shared" si="2"/>
        <v>#DIV/0!</v>
      </c>
    </row>
    <row r="23" spans="1:8" s="23" customFormat="1" ht="39" x14ac:dyDescent="0.3">
      <c r="A23" s="29" t="s">
        <v>37</v>
      </c>
      <c r="B23" s="21" t="s">
        <v>2</v>
      </c>
      <c r="C23" s="62"/>
      <c r="D23" s="62">
        <f t="shared" si="2"/>
        <v>0</v>
      </c>
      <c r="E23" s="62">
        <f t="shared" si="2"/>
        <v>0</v>
      </c>
    </row>
    <row r="24" spans="1:8" s="23" customFormat="1" x14ac:dyDescent="0.3">
      <c r="A24" s="27" t="s">
        <v>4</v>
      </c>
      <c r="B24" s="28" t="s">
        <v>3</v>
      </c>
      <c r="C24" s="35"/>
      <c r="D24" s="35">
        <f t="shared" si="2"/>
        <v>0</v>
      </c>
      <c r="E24" s="35">
        <f t="shared" si="2"/>
        <v>0</v>
      </c>
    </row>
    <row r="25" spans="1:8" s="23" customFormat="1" ht="21.95" customHeight="1" x14ac:dyDescent="0.3">
      <c r="A25" s="27" t="s">
        <v>26</v>
      </c>
      <c r="B25" s="21" t="s">
        <v>27</v>
      </c>
      <c r="C25" s="35" t="e">
        <f>C23/C24/12*1000</f>
        <v>#DIV/0!</v>
      </c>
      <c r="D25" s="35" t="e">
        <f t="shared" si="2"/>
        <v>#DIV/0!</v>
      </c>
      <c r="E25" s="35" t="e">
        <f t="shared" si="2"/>
        <v>#DIV/0!</v>
      </c>
    </row>
    <row r="26" spans="1:8" s="23" customFormat="1" ht="25.5" x14ac:dyDescent="0.3">
      <c r="A26" s="20" t="s">
        <v>23</v>
      </c>
      <c r="B26" s="21" t="s">
        <v>2</v>
      </c>
      <c r="C26" s="62"/>
      <c r="D26" s="62">
        <f t="shared" si="2"/>
        <v>0</v>
      </c>
      <c r="E26" s="62">
        <f t="shared" si="2"/>
        <v>0</v>
      </c>
    </row>
    <row r="27" spans="1:8" s="23" customFormat="1" x14ac:dyDescent="0.3">
      <c r="A27" s="27" t="s">
        <v>4</v>
      </c>
      <c r="B27" s="28" t="s">
        <v>3</v>
      </c>
      <c r="C27" s="35"/>
      <c r="D27" s="35">
        <f t="shared" si="2"/>
        <v>0</v>
      </c>
      <c r="E27" s="35">
        <f t="shared" si="2"/>
        <v>0</v>
      </c>
    </row>
    <row r="28" spans="1:8" s="23" customFormat="1" ht="21.95" customHeight="1" x14ac:dyDescent="0.3">
      <c r="A28" s="27" t="s">
        <v>26</v>
      </c>
      <c r="B28" s="21" t="s">
        <v>27</v>
      </c>
      <c r="C28" s="35" t="e">
        <f>C26/12/C27*1000</f>
        <v>#DIV/0!</v>
      </c>
      <c r="D28" s="35" t="e">
        <f t="shared" si="2"/>
        <v>#DIV/0!</v>
      </c>
      <c r="E28" s="35" t="e">
        <f t="shared" si="2"/>
        <v>#DIV/0!</v>
      </c>
    </row>
    <row r="29" spans="1:8" s="23" customFormat="1" ht="25.5" x14ac:dyDescent="0.3">
      <c r="A29" s="20" t="s">
        <v>5</v>
      </c>
      <c r="B29" s="21" t="s">
        <v>2</v>
      </c>
      <c r="C29" s="51"/>
      <c r="D29" s="51">
        <f t="shared" si="2"/>
        <v>0</v>
      </c>
      <c r="E29" s="51">
        <f t="shared" si="2"/>
        <v>0</v>
      </c>
    </row>
    <row r="30" spans="1:8" s="23" customFormat="1" ht="36.75" x14ac:dyDescent="0.3">
      <c r="A30" s="29" t="s">
        <v>6</v>
      </c>
      <c r="B30" s="21" t="s">
        <v>2</v>
      </c>
      <c r="C30" s="62"/>
      <c r="D30" s="62">
        <f t="shared" si="2"/>
        <v>0</v>
      </c>
      <c r="E30" s="62">
        <f t="shared" si="2"/>
        <v>0</v>
      </c>
    </row>
    <row r="31" spans="1:8" ht="25.5" x14ac:dyDescent="0.3">
      <c r="A31" s="12" t="s">
        <v>7</v>
      </c>
      <c r="B31" s="6" t="s">
        <v>2</v>
      </c>
      <c r="C31" s="51"/>
      <c r="D31" s="62">
        <f t="shared" si="2"/>
        <v>0</v>
      </c>
      <c r="E31" s="62">
        <f t="shared" si="2"/>
        <v>0</v>
      </c>
    </row>
    <row r="32" spans="1:8" ht="36.75" x14ac:dyDescent="0.3">
      <c r="A32" s="12" t="s">
        <v>8</v>
      </c>
      <c r="B32" s="6" t="s">
        <v>2</v>
      </c>
      <c r="C32" s="51"/>
      <c r="D32" s="62">
        <v>0</v>
      </c>
      <c r="E32" s="62">
        <v>0</v>
      </c>
    </row>
    <row r="33" spans="1:5" ht="38.25" customHeight="1" x14ac:dyDescent="0.3">
      <c r="A33" s="12" t="s">
        <v>9</v>
      </c>
      <c r="B33" s="6" t="s">
        <v>2</v>
      </c>
      <c r="C33" s="51"/>
      <c r="D33" s="62">
        <f t="shared" si="2"/>
        <v>0</v>
      </c>
      <c r="E33" s="62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4" workbookViewId="0">
      <selection activeCell="C17" sqref="C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40</v>
      </c>
      <c r="B2" s="83"/>
      <c r="C2" s="83"/>
      <c r="D2" s="83"/>
      <c r="E2" s="83"/>
    </row>
    <row r="3" spans="1:7" x14ac:dyDescent="0.3">
      <c r="A3" s="1"/>
    </row>
    <row r="4" spans="1:7" ht="44.25" customHeight="1" x14ac:dyDescent="0.3">
      <c r="A4" s="89" t="s">
        <v>35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39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34" t="s">
        <v>14</v>
      </c>
    </row>
    <row r="11" spans="1:7" x14ac:dyDescent="0.3">
      <c r="A11" s="5" t="s">
        <v>21</v>
      </c>
      <c r="B11" s="6" t="s">
        <v>10</v>
      </c>
      <c r="C11" s="53"/>
      <c r="D11" s="53"/>
      <c r="E11" s="53"/>
      <c r="F11" s="23"/>
    </row>
    <row r="12" spans="1:7" ht="25.5" x14ac:dyDescent="0.3">
      <c r="A12" s="10" t="s">
        <v>24</v>
      </c>
      <c r="B12" s="6" t="s">
        <v>2</v>
      </c>
      <c r="C12" s="35" t="e">
        <f>(C13-C32)/C11</f>
        <v>#DIV/0!</v>
      </c>
      <c r="D12" s="35" t="e">
        <f t="shared" ref="D12:E33" si="0">C12</f>
        <v>#DIV/0!</v>
      </c>
      <c r="E12" s="35" t="e">
        <f t="shared" si="0"/>
        <v>#DIV/0!</v>
      </c>
      <c r="F12" s="23"/>
    </row>
    <row r="13" spans="1:7" ht="25.5" x14ac:dyDescent="0.3">
      <c r="A13" s="5" t="s">
        <v>11</v>
      </c>
      <c r="B13" s="6" t="s">
        <v>2</v>
      </c>
      <c r="C13" s="51">
        <f>C15+C29+C30+C33+C31+C32</f>
        <v>0</v>
      </c>
      <c r="D13" s="62">
        <f t="shared" si="0"/>
        <v>0</v>
      </c>
      <c r="E13" s="62">
        <f t="shared" si="0"/>
        <v>0</v>
      </c>
      <c r="F13" s="23"/>
    </row>
    <row r="14" spans="1:7" x14ac:dyDescent="0.3">
      <c r="A14" s="8" t="s">
        <v>0</v>
      </c>
      <c r="B14" s="9"/>
      <c r="C14" s="35">
        <v>0</v>
      </c>
      <c r="D14" s="35">
        <f t="shared" si="0"/>
        <v>0</v>
      </c>
      <c r="E14" s="35">
        <f t="shared" si="0"/>
        <v>0</v>
      </c>
      <c r="F14" s="23"/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0</v>
      </c>
      <c r="D15" s="62">
        <f t="shared" si="0"/>
        <v>0</v>
      </c>
      <c r="E15" s="62">
        <f t="shared" si="0"/>
        <v>0</v>
      </c>
      <c r="F15" s="23"/>
    </row>
    <row r="16" spans="1:7" x14ac:dyDescent="0.3">
      <c r="A16" s="8" t="s">
        <v>1</v>
      </c>
      <c r="B16" s="9"/>
      <c r="C16" s="35">
        <v>0</v>
      </c>
      <c r="D16" s="35">
        <f t="shared" si="0"/>
        <v>0</v>
      </c>
      <c r="E16" s="35">
        <f t="shared" si="0"/>
        <v>0</v>
      </c>
      <c r="F16" s="23"/>
    </row>
    <row r="17" spans="1:6" s="23" customFormat="1" ht="25.5" x14ac:dyDescent="0.3">
      <c r="A17" s="20" t="s">
        <v>30</v>
      </c>
      <c r="B17" s="21" t="s">
        <v>2</v>
      </c>
      <c r="C17" s="62"/>
      <c r="D17" s="62">
        <f t="shared" si="0"/>
        <v>0</v>
      </c>
      <c r="E17" s="62">
        <f t="shared" si="0"/>
        <v>0</v>
      </c>
    </row>
    <row r="18" spans="1:6" s="23" customFormat="1" x14ac:dyDescent="0.3">
      <c r="A18" s="27" t="s">
        <v>4</v>
      </c>
      <c r="B18" s="28" t="s">
        <v>3</v>
      </c>
      <c r="C18" s="35"/>
      <c r="D18" s="35"/>
      <c r="E18" s="35"/>
    </row>
    <row r="19" spans="1:6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si="0"/>
        <v>#DIV/0!</v>
      </c>
      <c r="E19" s="35" t="e">
        <f t="shared" si="0"/>
        <v>#DIV/0!</v>
      </c>
    </row>
    <row r="20" spans="1:6" s="23" customFormat="1" ht="25.5" x14ac:dyDescent="0.3">
      <c r="A20" s="20" t="s">
        <v>31</v>
      </c>
      <c r="B20" s="21" t="s">
        <v>2</v>
      </c>
      <c r="C20" s="62"/>
      <c r="D20" s="62">
        <f t="shared" si="0"/>
        <v>0</v>
      </c>
      <c r="E20" s="62">
        <f t="shared" si="0"/>
        <v>0</v>
      </c>
    </row>
    <row r="21" spans="1:6" x14ac:dyDescent="0.3">
      <c r="A21" s="10" t="s">
        <v>4</v>
      </c>
      <c r="B21" s="11" t="s">
        <v>3</v>
      </c>
      <c r="C21" s="35"/>
      <c r="D21" s="35"/>
      <c r="E21" s="35"/>
      <c r="F21" s="23"/>
    </row>
    <row r="22" spans="1:6" ht="21.95" customHeight="1" x14ac:dyDescent="0.3">
      <c r="A22" s="10" t="s">
        <v>26</v>
      </c>
      <c r="B22" s="6" t="s">
        <v>27</v>
      </c>
      <c r="C22" s="35" t="e">
        <f>C20/12/C21*1000</f>
        <v>#DIV/0!</v>
      </c>
      <c r="D22" s="35" t="e">
        <f t="shared" si="0"/>
        <v>#DIV/0!</v>
      </c>
      <c r="E22" s="35" t="e">
        <f t="shared" si="0"/>
        <v>#DIV/0!</v>
      </c>
      <c r="F22" s="23"/>
    </row>
    <row r="23" spans="1:6" ht="39" x14ac:dyDescent="0.3">
      <c r="A23" s="12" t="s">
        <v>37</v>
      </c>
      <c r="B23" s="6" t="s">
        <v>2</v>
      </c>
      <c r="C23" s="62"/>
      <c r="D23" s="62">
        <f t="shared" si="0"/>
        <v>0</v>
      </c>
      <c r="E23" s="62">
        <f t="shared" si="0"/>
        <v>0</v>
      </c>
      <c r="F23" s="23"/>
    </row>
    <row r="24" spans="1:6" x14ac:dyDescent="0.3">
      <c r="A24" s="10" t="s">
        <v>4</v>
      </c>
      <c r="B24" s="11" t="s">
        <v>3</v>
      </c>
      <c r="C24" s="35"/>
      <c r="D24" s="35"/>
      <c r="E24" s="35"/>
    </row>
    <row r="25" spans="1:6" ht="21.95" customHeight="1" x14ac:dyDescent="0.3">
      <c r="A25" s="10" t="s">
        <v>26</v>
      </c>
      <c r="B25" s="6" t="s">
        <v>27</v>
      </c>
      <c r="C25" s="35" t="e">
        <f>C23/C24/12*1000</f>
        <v>#DIV/0!</v>
      </c>
      <c r="D25" s="35" t="e">
        <f t="shared" si="0"/>
        <v>#DIV/0!</v>
      </c>
      <c r="E25" s="35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62"/>
      <c r="D26" s="62">
        <f t="shared" si="0"/>
        <v>0</v>
      </c>
      <c r="E26" s="62">
        <f t="shared" si="0"/>
        <v>0</v>
      </c>
    </row>
    <row r="27" spans="1:6" x14ac:dyDescent="0.3">
      <c r="A27" s="10" t="s">
        <v>4</v>
      </c>
      <c r="B27" s="11" t="s">
        <v>3</v>
      </c>
      <c r="C27" s="35"/>
      <c r="D27" s="35"/>
      <c r="E27" s="35"/>
    </row>
    <row r="28" spans="1:6" ht="21.95" customHeight="1" x14ac:dyDescent="0.3">
      <c r="A28" s="10" t="s">
        <v>26</v>
      </c>
      <c r="B28" s="6" t="s">
        <v>27</v>
      </c>
      <c r="C28" s="35" t="e">
        <f>C26/12/C27*1000</f>
        <v>#DIV/0!</v>
      </c>
      <c r="D28" s="35" t="e">
        <f t="shared" si="0"/>
        <v>#DIV/0!</v>
      </c>
      <c r="E28" s="35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51"/>
      <c r="D29" s="51">
        <f t="shared" si="0"/>
        <v>0</v>
      </c>
      <c r="E29" s="51">
        <f t="shared" si="0"/>
        <v>0</v>
      </c>
    </row>
    <row r="30" spans="1:6" ht="36.75" x14ac:dyDescent="0.3">
      <c r="A30" s="12" t="s">
        <v>6</v>
      </c>
      <c r="B30" s="6" t="s">
        <v>2</v>
      </c>
      <c r="C30" s="62"/>
      <c r="D30" s="62">
        <f t="shared" si="0"/>
        <v>0</v>
      </c>
      <c r="E30" s="62">
        <f t="shared" si="0"/>
        <v>0</v>
      </c>
    </row>
    <row r="31" spans="1:6" ht="25.5" x14ac:dyDescent="0.3">
      <c r="A31" s="12" t="s">
        <v>7</v>
      </c>
      <c r="B31" s="6" t="s">
        <v>2</v>
      </c>
      <c r="C31" s="62"/>
      <c r="D31" s="62">
        <f t="shared" si="0"/>
        <v>0</v>
      </c>
      <c r="E31" s="62">
        <f t="shared" si="0"/>
        <v>0</v>
      </c>
    </row>
    <row r="32" spans="1:6" ht="36.75" x14ac:dyDescent="0.3">
      <c r="A32" s="12" t="s">
        <v>8</v>
      </c>
      <c r="B32" s="6" t="s">
        <v>2</v>
      </c>
      <c r="C32" s="51"/>
      <c r="D32" s="62">
        <f t="shared" si="0"/>
        <v>0</v>
      </c>
      <c r="E32" s="62">
        <f t="shared" si="0"/>
        <v>0</v>
      </c>
    </row>
    <row r="33" spans="1:5" ht="38.25" customHeight="1" x14ac:dyDescent="0.3">
      <c r="A33" s="12" t="s">
        <v>9</v>
      </c>
      <c r="B33" s="6" t="s">
        <v>2</v>
      </c>
      <c r="C33" s="51"/>
      <c r="D33" s="62">
        <f t="shared" si="0"/>
        <v>0</v>
      </c>
      <c r="E33" s="62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8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8" customWidth="1"/>
    <col min="4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5.5" customHeight="1" x14ac:dyDescent="0.3">
      <c r="A4" s="89" t="s">
        <v>65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194</v>
      </c>
      <c r="D11" s="54">
        <f>C11</f>
        <v>194</v>
      </c>
      <c r="E11" s="54">
        <f>D11</f>
        <v>194</v>
      </c>
    </row>
    <row r="12" spans="1:7" ht="25.5" x14ac:dyDescent="0.3">
      <c r="A12" s="10" t="s">
        <v>24</v>
      </c>
      <c r="B12" s="6" t="s">
        <v>2</v>
      </c>
      <c r="C12" s="19">
        <f>(C13-C32)/C11</f>
        <v>985.9613402061857</v>
      </c>
      <c r="D12" s="19">
        <f t="shared" ref="D12:E12" si="0">(D13-D32)/D11</f>
        <v>735.60491849226798</v>
      </c>
      <c r="E12" s="19">
        <f t="shared" si="0"/>
        <v>735.60491849226798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196384.50000000003</v>
      </c>
      <c r="D13" s="51">
        <f t="shared" ref="D13:E13" si="1">D15+D29+D30+D33+D31+D32</f>
        <v>146538.35418749999</v>
      </c>
      <c r="E13" s="51">
        <f t="shared" si="1"/>
        <v>146538.35418749999</v>
      </c>
    </row>
    <row r="14" spans="1:7" x14ac:dyDescent="0.3">
      <c r="A14" s="8" t="s">
        <v>0</v>
      </c>
      <c r="B14" s="9"/>
      <c r="C14" s="19">
        <v>0</v>
      </c>
      <c r="D14" s="35">
        <f t="shared" ref="D14:D28" si="2">C14</f>
        <v>0</v>
      </c>
      <c r="E14" s="35">
        <f t="shared" ref="E14" si="3">D14</f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157044.50000000003</v>
      </c>
      <c r="D15" s="51">
        <f t="shared" ref="D15:E15" si="4">D17+D20+D23+D26</f>
        <v>117783.375</v>
      </c>
      <c r="E15" s="51">
        <f t="shared" si="4"/>
        <v>117783.375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ref="E16" si="5">D16</f>
        <v>0</v>
      </c>
    </row>
    <row r="17" spans="1:7" s="23" customFormat="1" ht="25.5" x14ac:dyDescent="0.3">
      <c r="A17" s="20" t="s">
        <v>30</v>
      </c>
      <c r="B17" s="60" t="s">
        <v>2</v>
      </c>
      <c r="C17" s="62">
        <v>8583.6</v>
      </c>
      <c r="D17" s="51">
        <f>(C17/4)*3</f>
        <v>6437.7000000000007</v>
      </c>
      <c r="E17" s="62">
        <f t="shared" ref="E17" si="6">D17</f>
        <v>6437.7000000000007</v>
      </c>
    </row>
    <row r="18" spans="1:7" s="23" customFormat="1" x14ac:dyDescent="0.3">
      <c r="A18" s="27" t="s">
        <v>4</v>
      </c>
      <c r="B18" s="28" t="s">
        <v>3</v>
      </c>
      <c r="C18" s="42">
        <v>4</v>
      </c>
      <c r="D18" s="35">
        <f t="shared" si="2"/>
        <v>4</v>
      </c>
      <c r="E18" s="35">
        <f t="shared" ref="E18" si="7">D18</f>
        <v>4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179025.00000000003</v>
      </c>
      <c r="D19" s="35">
        <f t="shared" si="2"/>
        <v>179025.00000000003</v>
      </c>
      <c r="E19" s="35">
        <f t="shared" ref="E19" si="8">D19</f>
        <v>179025.00000000003</v>
      </c>
      <c r="G19" s="30"/>
    </row>
    <row r="20" spans="1:7" s="23" customFormat="1" ht="25.5" x14ac:dyDescent="0.3">
      <c r="A20" s="20" t="s">
        <v>31</v>
      </c>
      <c r="B20" s="60" t="s">
        <v>2</v>
      </c>
      <c r="C20" s="62">
        <v>121281.1</v>
      </c>
      <c r="D20" s="51">
        <f>(C20/4)*3</f>
        <v>90960.825000000012</v>
      </c>
      <c r="E20" s="62">
        <f t="shared" ref="E20" si="9">D20</f>
        <v>90960.825000000012</v>
      </c>
    </row>
    <row r="21" spans="1:7" s="23" customFormat="1" x14ac:dyDescent="0.3">
      <c r="A21" s="27" t="s">
        <v>4</v>
      </c>
      <c r="B21" s="28" t="s">
        <v>3</v>
      </c>
      <c r="C21" s="42">
        <v>41.6</v>
      </c>
      <c r="D21" s="35">
        <f t="shared" si="2"/>
        <v>41.6</v>
      </c>
      <c r="E21" s="35">
        <f t="shared" ref="E21" si="10">D21</f>
        <v>41.6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242950.92147435894</v>
      </c>
      <c r="D22" s="35">
        <f t="shared" si="2"/>
        <v>242950.92147435894</v>
      </c>
      <c r="E22" s="35">
        <f t="shared" ref="E22" si="11">D22</f>
        <v>242950.92147435894</v>
      </c>
    </row>
    <row r="23" spans="1:7" ht="39" x14ac:dyDescent="0.3">
      <c r="A23" s="12" t="s">
        <v>37</v>
      </c>
      <c r="B23" s="58" t="s">
        <v>2</v>
      </c>
      <c r="C23" s="62">
        <v>8760.1</v>
      </c>
      <c r="D23" s="51">
        <f>(C23/4)*3</f>
        <v>6570.0750000000007</v>
      </c>
      <c r="E23" s="62">
        <f t="shared" ref="E23" si="12">D23</f>
        <v>6570.0750000000007</v>
      </c>
    </row>
    <row r="24" spans="1:7" x14ac:dyDescent="0.3">
      <c r="A24" s="10" t="s">
        <v>4</v>
      </c>
      <c r="B24" s="11" t="s">
        <v>3</v>
      </c>
      <c r="C24" s="42">
        <v>5.5</v>
      </c>
      <c r="D24" s="35">
        <f t="shared" si="2"/>
        <v>5.5</v>
      </c>
      <c r="E24" s="35">
        <f t="shared" ref="E24" si="13">D24</f>
        <v>5.5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132728.78787878787</v>
      </c>
      <c r="D25" s="35">
        <f t="shared" si="2"/>
        <v>132728.78787878787</v>
      </c>
      <c r="E25" s="35">
        <f t="shared" ref="E25" si="14">D25</f>
        <v>132728.78787878787</v>
      </c>
    </row>
    <row r="26" spans="1:7" ht="25.5" x14ac:dyDescent="0.3">
      <c r="A26" s="5" t="s">
        <v>23</v>
      </c>
      <c r="B26" s="58" t="s">
        <v>2</v>
      </c>
      <c r="C26" s="62">
        <v>18419.7</v>
      </c>
      <c r="D26" s="51">
        <f>(C26/4)*3</f>
        <v>13814.775000000001</v>
      </c>
      <c r="E26" s="62">
        <f t="shared" ref="E26" si="15">D26</f>
        <v>13814.775000000001</v>
      </c>
    </row>
    <row r="27" spans="1:7" x14ac:dyDescent="0.3">
      <c r="A27" s="10" t="s">
        <v>4</v>
      </c>
      <c r="B27" s="11" t="s">
        <v>3</v>
      </c>
      <c r="C27" s="42">
        <v>23</v>
      </c>
      <c r="D27" s="35">
        <f t="shared" si="2"/>
        <v>23</v>
      </c>
      <c r="E27" s="35">
        <f t="shared" ref="E27" si="16">D27</f>
        <v>23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66738.043478260879</v>
      </c>
      <c r="D28" s="35">
        <f t="shared" si="2"/>
        <v>66738.043478260879</v>
      </c>
      <c r="E28" s="35">
        <f t="shared" ref="E28" si="17">D28</f>
        <v>66738.043478260879</v>
      </c>
    </row>
    <row r="29" spans="1:7" ht="25.5" x14ac:dyDescent="0.3">
      <c r="A29" s="5" t="s">
        <v>5</v>
      </c>
      <c r="B29" s="6" t="s">
        <v>2</v>
      </c>
      <c r="C29" s="69">
        <v>16783</v>
      </c>
      <c r="D29" s="51">
        <f t="shared" ref="D29:E29" si="18">D15*10.05%</f>
        <v>11837.229187500001</v>
      </c>
      <c r="E29" s="51">
        <f t="shared" si="18"/>
        <v>11837.229187500001</v>
      </c>
    </row>
    <row r="30" spans="1:7" ht="36.75" x14ac:dyDescent="0.3">
      <c r="A30" s="12" t="s">
        <v>6</v>
      </c>
      <c r="B30" s="6" t="s">
        <v>2</v>
      </c>
      <c r="C30" s="62">
        <v>7848</v>
      </c>
      <c r="D30" s="51">
        <f>(C30/4)*3</f>
        <v>5886</v>
      </c>
      <c r="E30" s="62">
        <f t="shared" ref="E30" si="19">D30</f>
        <v>5886</v>
      </c>
    </row>
    <row r="31" spans="1:7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35">
        <f t="shared" ref="E31:E32" si="20">D31</f>
        <v>0</v>
      </c>
    </row>
    <row r="32" spans="1:7" ht="36.75" x14ac:dyDescent="0.3">
      <c r="A32" s="12" t="s">
        <v>8</v>
      </c>
      <c r="B32" s="6" t="s">
        <v>2</v>
      </c>
      <c r="C32" s="51">
        <v>5108</v>
      </c>
      <c r="D32" s="51">
        <f>(C32/4)*3</f>
        <v>3831</v>
      </c>
      <c r="E32" s="62">
        <f t="shared" si="20"/>
        <v>3831</v>
      </c>
    </row>
    <row r="33" spans="1:5" ht="38.25" customHeight="1" x14ac:dyDescent="0.3">
      <c r="A33" s="12" t="s">
        <v>9</v>
      </c>
      <c r="B33" s="6" t="s">
        <v>2</v>
      </c>
      <c r="C33" s="51">
        <v>9601</v>
      </c>
      <c r="D33" s="51">
        <f>(C33/4)*3</f>
        <v>7200.75</v>
      </c>
      <c r="E33" s="62">
        <f t="shared" ref="E33" si="21">D33</f>
        <v>7200.75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27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6.5" customHeight="1" x14ac:dyDescent="0.3">
      <c r="A4" s="89" t="s">
        <v>64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265</v>
      </c>
      <c r="D11" s="54">
        <f>C11</f>
        <v>265</v>
      </c>
      <c r="E11" s="54">
        <f>D11</f>
        <v>265</v>
      </c>
    </row>
    <row r="12" spans="1:7" ht="25.5" x14ac:dyDescent="0.3">
      <c r="A12" s="10" t="s">
        <v>24</v>
      </c>
      <c r="B12" s="6" t="s">
        <v>2</v>
      </c>
      <c r="C12" s="19">
        <f>(C13-C32)/C11</f>
        <v>738.84377358490565</v>
      </c>
      <c r="D12" s="19">
        <f t="shared" ref="D12:E12" si="0">(D13-D32)/D11</f>
        <v>550.9554489622642</v>
      </c>
      <c r="E12" s="19">
        <f t="shared" si="0"/>
        <v>550.9554489622642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195793.6</v>
      </c>
      <c r="D13" s="51">
        <f t="shared" ref="D13:E13" si="1">D15+D29+D30+D33+D31+D32</f>
        <v>146003.193975</v>
      </c>
      <c r="E13" s="51">
        <f t="shared" si="1"/>
        <v>146003.193975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19"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162530.6</v>
      </c>
      <c r="D15" s="51">
        <f t="shared" ref="D15:E15" si="3">D17+D20+D23+D26</f>
        <v>121897.95</v>
      </c>
      <c r="E15" s="51">
        <f t="shared" si="3"/>
        <v>121897.95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19">
        <v>0</v>
      </c>
    </row>
    <row r="17" spans="1:5" s="23" customFormat="1" ht="25.5" x14ac:dyDescent="0.3">
      <c r="A17" s="20" t="s">
        <v>30</v>
      </c>
      <c r="B17" s="21" t="s">
        <v>2</v>
      </c>
      <c r="C17" s="62">
        <v>10544.1</v>
      </c>
      <c r="D17" s="51">
        <f>(C17/4)*3</f>
        <v>7908.0750000000007</v>
      </c>
      <c r="E17" s="62">
        <f t="shared" si="2"/>
        <v>7908.0750000000007</v>
      </c>
    </row>
    <row r="18" spans="1:5" s="23" customFormat="1" x14ac:dyDescent="0.3">
      <c r="A18" s="27" t="s">
        <v>4</v>
      </c>
      <c r="B18" s="28" t="s">
        <v>3</v>
      </c>
      <c r="C18" s="42">
        <v>4.5</v>
      </c>
      <c r="D18" s="35">
        <f t="shared" si="2"/>
        <v>4.5</v>
      </c>
      <c r="E18" s="42">
        <v>4.5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195461.11111111109</v>
      </c>
      <c r="D19" s="35">
        <f t="shared" si="2"/>
        <v>195461.11111111109</v>
      </c>
      <c r="E19" s="35">
        <f>E17*1000/12/E18</f>
        <v>146445.83333333337</v>
      </c>
    </row>
    <row r="20" spans="1:5" s="23" customFormat="1" ht="25.5" x14ac:dyDescent="0.3">
      <c r="A20" s="20" t="s">
        <v>31</v>
      </c>
      <c r="B20" s="21" t="s">
        <v>2</v>
      </c>
      <c r="C20" s="62">
        <v>128007.8</v>
      </c>
      <c r="D20" s="51">
        <f>(C20/4)*3</f>
        <v>96005.85</v>
      </c>
      <c r="E20" s="62">
        <f t="shared" si="2"/>
        <v>96005.85</v>
      </c>
    </row>
    <row r="21" spans="1:5" s="23" customFormat="1" x14ac:dyDescent="0.3">
      <c r="A21" s="27" t="s">
        <v>4</v>
      </c>
      <c r="B21" s="28" t="s">
        <v>3</v>
      </c>
      <c r="C21" s="42">
        <v>41.7</v>
      </c>
      <c r="D21" s="35">
        <f t="shared" si="2"/>
        <v>41.7</v>
      </c>
      <c r="E21" s="35">
        <f t="shared" si="2"/>
        <v>41.7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255810.95123900881</v>
      </c>
      <c r="D22" s="35">
        <f t="shared" si="2"/>
        <v>255810.95123900881</v>
      </c>
      <c r="E22" s="35">
        <f t="shared" ref="E22" si="4">E20/12/E21*1000</f>
        <v>191858.21342925658</v>
      </c>
    </row>
    <row r="23" spans="1:5" ht="39" x14ac:dyDescent="0.3">
      <c r="A23" s="12" t="s">
        <v>37</v>
      </c>
      <c r="B23" s="6" t="s">
        <v>2</v>
      </c>
      <c r="C23" s="62">
        <v>8407.1</v>
      </c>
      <c r="D23" s="51">
        <f>(C23/4)*3</f>
        <v>6305.3250000000007</v>
      </c>
      <c r="E23" s="62">
        <f t="shared" si="2"/>
        <v>6305.3250000000007</v>
      </c>
    </row>
    <row r="24" spans="1:5" x14ac:dyDescent="0.3">
      <c r="A24" s="10" t="s">
        <v>4</v>
      </c>
      <c r="B24" s="11" t="s">
        <v>3</v>
      </c>
      <c r="C24" s="42">
        <v>4.5</v>
      </c>
      <c r="D24" s="35">
        <f t="shared" si="2"/>
        <v>4.5</v>
      </c>
      <c r="E24" s="35">
        <f t="shared" si="2"/>
        <v>4.5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155687.03703703705</v>
      </c>
      <c r="D25" s="35">
        <f t="shared" si="2"/>
        <v>155687.03703703705</v>
      </c>
      <c r="E25" s="35">
        <f t="shared" ref="E25" si="5">E23/E24/12*1000</f>
        <v>116765.27777777778</v>
      </c>
    </row>
    <row r="26" spans="1:5" ht="25.5" x14ac:dyDescent="0.3">
      <c r="A26" s="5" t="s">
        <v>23</v>
      </c>
      <c r="B26" s="6" t="s">
        <v>2</v>
      </c>
      <c r="C26" s="62">
        <v>15571.6</v>
      </c>
      <c r="D26" s="51">
        <f>(C26/4)*3</f>
        <v>11678.7</v>
      </c>
      <c r="E26" s="62">
        <f t="shared" si="2"/>
        <v>11678.7</v>
      </c>
    </row>
    <row r="27" spans="1:5" x14ac:dyDescent="0.3">
      <c r="A27" s="10" t="s">
        <v>4</v>
      </c>
      <c r="B27" s="11" t="s">
        <v>3</v>
      </c>
      <c r="C27" s="42">
        <v>19.5</v>
      </c>
      <c r="D27" s="35">
        <f t="shared" si="2"/>
        <v>19.5</v>
      </c>
      <c r="E27" s="35">
        <f t="shared" si="2"/>
        <v>19.5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66545.299145299155</v>
      </c>
      <c r="D28" s="35">
        <f t="shared" si="2"/>
        <v>66545.299145299155</v>
      </c>
      <c r="E28" s="35">
        <f t="shared" ref="E28" si="6">E26/12/E27*1000</f>
        <v>49908.974358974359</v>
      </c>
    </row>
    <row r="29" spans="1:5" ht="25.5" x14ac:dyDescent="0.3">
      <c r="A29" s="5" t="s">
        <v>5</v>
      </c>
      <c r="B29" s="6" t="s">
        <v>2</v>
      </c>
      <c r="C29" s="51">
        <v>17457</v>
      </c>
      <c r="D29" s="51">
        <f t="shared" ref="D29:E29" si="7">D15*10.05%</f>
        <v>12250.743975000001</v>
      </c>
      <c r="E29" s="51">
        <f t="shared" si="7"/>
        <v>12250.743975000001</v>
      </c>
    </row>
    <row r="30" spans="1:5" ht="36.75" x14ac:dyDescent="0.3">
      <c r="A30" s="12" t="s">
        <v>6</v>
      </c>
      <c r="B30" s="6" t="s">
        <v>2</v>
      </c>
      <c r="C30" s="51">
        <v>6077</v>
      </c>
      <c r="D30" s="51">
        <f>(C30/4)*3</f>
        <v>4557.75</v>
      </c>
      <c r="E30" s="62">
        <f t="shared" si="2"/>
        <v>4557.75</v>
      </c>
    </row>
    <row r="31" spans="1:5" ht="25.5" x14ac:dyDescent="0.3">
      <c r="A31" s="12" t="s">
        <v>7</v>
      </c>
      <c r="B31" s="6" t="s">
        <v>2</v>
      </c>
      <c r="C31" s="51">
        <v>390</v>
      </c>
      <c r="D31" s="51">
        <f>(C31/4)*3</f>
        <v>292.5</v>
      </c>
      <c r="E31" s="62">
        <f t="shared" si="2"/>
        <v>292.5</v>
      </c>
    </row>
    <row r="32" spans="1:5" ht="36.75" x14ac:dyDescent="0.3">
      <c r="A32" s="12" t="s">
        <v>8</v>
      </c>
      <c r="B32" s="6" t="s">
        <v>2</v>
      </c>
      <c r="C32" s="51"/>
      <c r="D32" s="51">
        <f>(C32/4)*3</f>
        <v>0</v>
      </c>
      <c r="E32" s="62"/>
    </row>
    <row r="33" spans="1:5" ht="38.25" customHeight="1" x14ac:dyDescent="0.3">
      <c r="A33" s="12" t="s">
        <v>9</v>
      </c>
      <c r="B33" s="6" t="s">
        <v>2</v>
      </c>
      <c r="C33" s="69">
        <v>9339</v>
      </c>
      <c r="D33" s="51">
        <f>(C33/4)*3</f>
        <v>7004.25</v>
      </c>
      <c r="E33" s="62">
        <f t="shared" si="2"/>
        <v>7004.25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5" customHeight="1" x14ac:dyDescent="0.3">
      <c r="A4" s="89" t="s">
        <v>63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127</v>
      </c>
      <c r="D11" s="54">
        <f>C11</f>
        <v>127</v>
      </c>
      <c r="E11" s="54">
        <f>D11</f>
        <v>127</v>
      </c>
    </row>
    <row r="12" spans="1:7" ht="25.5" x14ac:dyDescent="0.3">
      <c r="A12" s="10" t="s">
        <v>24</v>
      </c>
      <c r="B12" s="6" t="s">
        <v>2</v>
      </c>
      <c r="C12" s="19">
        <f>(C13-C32)/C11</f>
        <v>1463.1755055118108</v>
      </c>
      <c r="D12" s="19">
        <f t="shared" ref="D12:E12" si="0">(D13-D32)/D11</f>
        <v>1097.3816291338585</v>
      </c>
      <c r="E12" s="19">
        <f t="shared" si="0"/>
        <v>1097.3816291338585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186031.28919999997</v>
      </c>
      <c r="D13" s="51">
        <f t="shared" ref="D13:E13" si="1">D15+D29+D30+D33+D31+D32</f>
        <v>139575.46690000003</v>
      </c>
      <c r="E13" s="51">
        <f t="shared" si="1"/>
        <v>139575.46690000003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155498.4</v>
      </c>
      <c r="D15" s="51">
        <f t="shared" ref="D15:E15" si="3">D17+D20+D23+D26</f>
        <v>116623.8</v>
      </c>
      <c r="E15" s="51">
        <f t="shared" si="3"/>
        <v>116623.8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21" t="s">
        <v>2</v>
      </c>
      <c r="C17" s="62">
        <v>8331.9</v>
      </c>
      <c r="D17" s="51">
        <f>(C17/4)*3</f>
        <v>6248.9249999999993</v>
      </c>
      <c r="E17" s="62">
        <f t="shared" si="2"/>
        <v>6248.9249999999993</v>
      </c>
    </row>
    <row r="18" spans="1:5" s="23" customFormat="1" x14ac:dyDescent="0.3">
      <c r="A18" s="27" t="s">
        <v>4</v>
      </c>
      <c r="B18" s="28" t="s">
        <v>3</v>
      </c>
      <c r="C18" s="42">
        <v>4</v>
      </c>
      <c r="D18" s="35">
        <f t="shared" si="2"/>
        <v>4</v>
      </c>
      <c r="E18" s="35">
        <f t="shared" si="2"/>
        <v>4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173781.24999999997</v>
      </c>
      <c r="D19" s="35">
        <f t="shared" si="2"/>
        <v>173781.24999999997</v>
      </c>
      <c r="E19" s="35">
        <f t="shared" si="2"/>
        <v>173781.24999999997</v>
      </c>
    </row>
    <row r="20" spans="1:5" s="23" customFormat="1" ht="25.5" x14ac:dyDescent="0.3">
      <c r="A20" s="20" t="s">
        <v>31</v>
      </c>
      <c r="B20" s="21" t="s">
        <v>2</v>
      </c>
      <c r="C20" s="62">
        <v>121802</v>
      </c>
      <c r="D20" s="51">
        <f>(C20/4)*3</f>
        <v>91351.5</v>
      </c>
      <c r="E20" s="62">
        <f t="shared" si="2"/>
        <v>91351.5</v>
      </c>
    </row>
    <row r="21" spans="1:5" s="23" customFormat="1" x14ac:dyDescent="0.3">
      <c r="A21" s="27" t="s">
        <v>4</v>
      </c>
      <c r="B21" s="28" t="s">
        <v>3</v>
      </c>
      <c r="C21" s="42">
        <v>39.6</v>
      </c>
      <c r="D21" s="35">
        <f t="shared" si="2"/>
        <v>39.6</v>
      </c>
      <c r="E21" s="35">
        <f t="shared" si="2"/>
        <v>39.6</v>
      </c>
    </row>
    <row r="22" spans="1:5" s="23" customFormat="1" ht="21.95" customHeight="1" x14ac:dyDescent="0.3">
      <c r="A22" s="27" t="s">
        <v>26</v>
      </c>
      <c r="B22" s="21" t="s">
        <v>27</v>
      </c>
      <c r="C22" s="35">
        <f>C20/12/C21*1000</f>
        <v>256317.34006734006</v>
      </c>
      <c r="D22" s="35">
        <f t="shared" si="2"/>
        <v>256317.34006734006</v>
      </c>
      <c r="E22" s="35">
        <f t="shared" si="2"/>
        <v>256317.34006734006</v>
      </c>
    </row>
    <row r="23" spans="1:5" s="23" customFormat="1" ht="39" x14ac:dyDescent="0.3">
      <c r="A23" s="29" t="s">
        <v>37</v>
      </c>
      <c r="B23" s="21" t="s">
        <v>2</v>
      </c>
      <c r="C23" s="62">
        <v>9071.4</v>
      </c>
      <c r="D23" s="51">
        <f>(C23/4)*3</f>
        <v>6803.5499999999993</v>
      </c>
      <c r="E23" s="62">
        <f t="shared" si="2"/>
        <v>6803.5499999999993</v>
      </c>
    </row>
    <row r="24" spans="1:5" s="23" customFormat="1" x14ac:dyDescent="0.3">
      <c r="A24" s="27" t="s">
        <v>4</v>
      </c>
      <c r="B24" s="28" t="s">
        <v>3</v>
      </c>
      <c r="C24" s="42">
        <v>5</v>
      </c>
      <c r="D24" s="35">
        <f t="shared" si="2"/>
        <v>5</v>
      </c>
      <c r="E24" s="35">
        <f t="shared" si="2"/>
        <v>5</v>
      </c>
    </row>
    <row r="25" spans="1:5" s="23" customFormat="1" ht="21.95" customHeight="1" x14ac:dyDescent="0.3">
      <c r="A25" s="27" t="s">
        <v>26</v>
      </c>
      <c r="B25" s="21" t="s">
        <v>27</v>
      </c>
      <c r="C25" s="35">
        <f>C23/C24/12*1000</f>
        <v>151190</v>
      </c>
      <c r="D25" s="35">
        <f t="shared" si="2"/>
        <v>151190</v>
      </c>
      <c r="E25" s="35">
        <f t="shared" si="2"/>
        <v>151190</v>
      </c>
    </row>
    <row r="26" spans="1:5" ht="25.5" x14ac:dyDescent="0.3">
      <c r="A26" s="5" t="s">
        <v>23</v>
      </c>
      <c r="B26" s="6" t="s">
        <v>2</v>
      </c>
      <c r="C26" s="62">
        <v>16293.1</v>
      </c>
      <c r="D26" s="51">
        <f>(C26/4)*3</f>
        <v>12219.825000000001</v>
      </c>
      <c r="E26" s="62">
        <f t="shared" si="2"/>
        <v>12219.825000000001</v>
      </c>
    </row>
    <row r="27" spans="1:5" x14ac:dyDescent="0.3">
      <c r="A27" s="10" t="s">
        <v>4</v>
      </c>
      <c r="B27" s="11" t="s">
        <v>3</v>
      </c>
      <c r="C27" s="42">
        <v>21.5</v>
      </c>
      <c r="D27" s="35">
        <f t="shared" si="2"/>
        <v>21.5</v>
      </c>
      <c r="E27" s="35">
        <f t="shared" si="2"/>
        <v>21.5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63151.550387596908</v>
      </c>
      <c r="D28" s="35">
        <f t="shared" si="2"/>
        <v>63151.550387596908</v>
      </c>
      <c r="E28" s="35">
        <f t="shared" si="2"/>
        <v>63151.550387596908</v>
      </c>
    </row>
    <row r="29" spans="1:5" ht="25.5" x14ac:dyDescent="0.3">
      <c r="A29" s="5" t="s">
        <v>5</v>
      </c>
      <c r="B29" s="6" t="s">
        <v>2</v>
      </c>
      <c r="C29" s="51">
        <f>C15*10.05%</f>
        <v>15627.5892</v>
      </c>
      <c r="D29" s="51">
        <f t="shared" ref="D29:E29" si="4">D15*10.05%</f>
        <v>11720.691900000002</v>
      </c>
      <c r="E29" s="51">
        <f t="shared" si="4"/>
        <v>11720.691900000002</v>
      </c>
    </row>
    <row r="30" spans="1:5" ht="36.75" x14ac:dyDescent="0.3">
      <c r="A30" s="12" t="s">
        <v>6</v>
      </c>
      <c r="B30" s="6" t="s">
        <v>2</v>
      </c>
      <c r="C30" s="51">
        <v>5038</v>
      </c>
      <c r="D30" s="51">
        <f>(C30/4)*3</f>
        <v>3778.5</v>
      </c>
      <c r="E30" s="62">
        <f t="shared" si="2"/>
        <v>3778.5</v>
      </c>
    </row>
    <row r="31" spans="1:5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35">
        <f t="shared" si="2"/>
        <v>0</v>
      </c>
    </row>
    <row r="32" spans="1:5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62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9659.2999999999993</v>
      </c>
      <c r="D33" s="51">
        <f>(C33/4)*3</f>
        <v>7244.4749999999995</v>
      </c>
      <c r="E33" s="62">
        <f t="shared" si="2"/>
        <v>7244.4749999999995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7.25" customHeight="1" x14ac:dyDescent="0.3">
      <c r="A4" s="89" t="s">
        <v>62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111</v>
      </c>
      <c r="D11" s="54">
        <f>C11</f>
        <v>111</v>
      </c>
      <c r="E11" s="54">
        <f>D11</f>
        <v>111</v>
      </c>
    </row>
    <row r="12" spans="1:7" ht="25.5" x14ac:dyDescent="0.3">
      <c r="A12" s="10" t="s">
        <v>24</v>
      </c>
      <c r="B12" s="6" t="s">
        <v>2</v>
      </c>
      <c r="C12" s="19">
        <f>(C13-C32)/C11</f>
        <v>1099.038018018018</v>
      </c>
      <c r="D12" s="19">
        <f t="shared" ref="D12:E12" si="0">(D13-D32)/D11</f>
        <v>824.27851351351353</v>
      </c>
      <c r="E12" s="19">
        <f t="shared" si="0"/>
        <v>780.23628378378385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121993.22</v>
      </c>
      <c r="D13" s="51">
        <f t="shared" ref="D13:E13" si="1">D15+D29+D30+D33+D31+D32</f>
        <v>91494.915000000008</v>
      </c>
      <c r="E13" s="51">
        <f t="shared" si="1"/>
        <v>86606.227500000008</v>
      </c>
    </row>
    <row r="14" spans="1:7" x14ac:dyDescent="0.3">
      <c r="A14" s="8" t="s">
        <v>0</v>
      </c>
      <c r="B14" s="9"/>
      <c r="C14" s="19">
        <v>0</v>
      </c>
      <c r="D14" s="35">
        <f t="shared" ref="D14:E31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94440</v>
      </c>
      <c r="D15" s="51">
        <f t="shared" ref="D15:E15" si="3">D17+D20+D23+D26</f>
        <v>70830</v>
      </c>
      <c r="E15" s="51">
        <f t="shared" si="3"/>
        <v>70830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21" t="s">
        <v>2</v>
      </c>
      <c r="C17" s="62">
        <v>7240.1</v>
      </c>
      <c r="D17" s="51">
        <f>(C17/4)*3</f>
        <v>5430.0750000000007</v>
      </c>
      <c r="E17" s="62">
        <f t="shared" si="2"/>
        <v>5430.0750000000007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35">
        <f t="shared" si="2"/>
        <v>3</v>
      </c>
      <c r="E18" s="35">
        <f t="shared" si="2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201313.88888888891</v>
      </c>
      <c r="D19" s="35">
        <f t="shared" si="2"/>
        <v>201313.88888888891</v>
      </c>
      <c r="E19" s="35">
        <f t="shared" si="2"/>
        <v>201313.88888888891</v>
      </c>
    </row>
    <row r="20" spans="1:5" s="23" customFormat="1" ht="25.5" x14ac:dyDescent="0.3">
      <c r="A20" s="20" t="s">
        <v>31</v>
      </c>
      <c r="B20" s="21" t="s">
        <v>2</v>
      </c>
      <c r="C20" s="62">
        <v>66354.7</v>
      </c>
      <c r="D20" s="51">
        <f>(C20/4)*3</f>
        <v>49766.024999999994</v>
      </c>
      <c r="E20" s="62">
        <f t="shared" si="2"/>
        <v>49766.024999999994</v>
      </c>
    </row>
    <row r="21" spans="1:5" s="23" customFormat="1" x14ac:dyDescent="0.3">
      <c r="A21" s="27" t="s">
        <v>4</v>
      </c>
      <c r="B21" s="28" t="s">
        <v>3</v>
      </c>
      <c r="C21" s="42">
        <v>22.8</v>
      </c>
      <c r="D21" s="35">
        <f t="shared" si="2"/>
        <v>22.8</v>
      </c>
      <c r="E21" s="35">
        <f t="shared" si="2"/>
        <v>22.8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242524.48830409354</v>
      </c>
      <c r="D22" s="35">
        <f t="shared" si="2"/>
        <v>242524.48830409354</v>
      </c>
      <c r="E22" s="35">
        <f t="shared" si="2"/>
        <v>242524.48830409354</v>
      </c>
    </row>
    <row r="23" spans="1:5" ht="39" x14ac:dyDescent="0.3">
      <c r="A23" s="12" t="s">
        <v>37</v>
      </c>
      <c r="B23" s="58" t="s">
        <v>2</v>
      </c>
      <c r="C23" s="62">
        <v>7102.9</v>
      </c>
      <c r="D23" s="51">
        <f>(C23/4)*3</f>
        <v>5327.1749999999993</v>
      </c>
      <c r="E23" s="62">
        <f t="shared" si="2"/>
        <v>5327.1749999999993</v>
      </c>
    </row>
    <row r="24" spans="1:5" x14ac:dyDescent="0.3">
      <c r="A24" s="10" t="s">
        <v>4</v>
      </c>
      <c r="B24" s="11" t="s">
        <v>3</v>
      </c>
      <c r="C24" s="42">
        <v>5</v>
      </c>
      <c r="D24" s="35">
        <f t="shared" si="2"/>
        <v>5</v>
      </c>
      <c r="E24" s="35">
        <f t="shared" si="2"/>
        <v>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118381.66666666666</v>
      </c>
      <c r="D25" s="35">
        <f t="shared" si="2"/>
        <v>118381.66666666666</v>
      </c>
      <c r="E25" s="35">
        <f t="shared" si="2"/>
        <v>118381.66666666666</v>
      </c>
    </row>
    <row r="26" spans="1:5" ht="25.5" x14ac:dyDescent="0.3">
      <c r="A26" s="5" t="s">
        <v>23</v>
      </c>
      <c r="B26" s="58" t="s">
        <v>2</v>
      </c>
      <c r="C26" s="62">
        <v>13742.3</v>
      </c>
      <c r="D26" s="51">
        <f>(C26/4)*3</f>
        <v>10306.724999999999</v>
      </c>
      <c r="E26" s="62">
        <f t="shared" si="2"/>
        <v>10306.724999999999</v>
      </c>
    </row>
    <row r="27" spans="1:5" x14ac:dyDescent="0.3">
      <c r="A27" s="10" t="s">
        <v>4</v>
      </c>
      <c r="B27" s="11" t="s">
        <v>3</v>
      </c>
      <c r="C27" s="42">
        <v>18.5</v>
      </c>
      <c r="D27" s="35">
        <f t="shared" si="2"/>
        <v>18.5</v>
      </c>
      <c r="E27" s="35">
        <f t="shared" si="2"/>
        <v>18.5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61902.252252252249</v>
      </c>
      <c r="D28" s="35">
        <f t="shared" si="2"/>
        <v>61902.252252252249</v>
      </c>
      <c r="E28" s="35">
        <f t="shared" si="2"/>
        <v>61902.252252252249</v>
      </c>
    </row>
    <row r="29" spans="1:5" ht="25.5" x14ac:dyDescent="0.3">
      <c r="A29" s="5" t="s">
        <v>5</v>
      </c>
      <c r="B29" s="6" t="s">
        <v>2</v>
      </c>
      <c r="C29" s="51">
        <f>C15*10.05%</f>
        <v>9491.2200000000012</v>
      </c>
      <c r="D29" s="51">
        <f t="shared" ref="D29:E29" si="4">D15*10.05%</f>
        <v>7118.4150000000009</v>
      </c>
      <c r="E29" s="51">
        <f t="shared" si="4"/>
        <v>7118.4150000000009</v>
      </c>
    </row>
    <row r="30" spans="1:5" ht="36.75" x14ac:dyDescent="0.3">
      <c r="A30" s="12" t="s">
        <v>6</v>
      </c>
      <c r="B30" s="6" t="s">
        <v>2</v>
      </c>
      <c r="C30" s="19">
        <v>7172</v>
      </c>
      <c r="D30" s="51">
        <f>(C30/4)*3</f>
        <v>5379</v>
      </c>
      <c r="E30" s="35">
        <f t="shared" si="2"/>
        <v>5379</v>
      </c>
    </row>
    <row r="31" spans="1:5" ht="25.5" x14ac:dyDescent="0.3">
      <c r="A31" s="12" t="s">
        <v>7</v>
      </c>
      <c r="B31" s="6" t="s">
        <v>2</v>
      </c>
      <c r="C31" s="51">
        <v>2199</v>
      </c>
      <c r="D31" s="51">
        <f>(C31/4)*3</f>
        <v>1649.25</v>
      </c>
      <c r="E31" s="62">
        <f t="shared" si="2"/>
        <v>1649.25</v>
      </c>
    </row>
    <row r="32" spans="1:5" ht="36.75" x14ac:dyDescent="0.3">
      <c r="A32" s="12" t="s">
        <v>8</v>
      </c>
      <c r="B32" s="6" t="s">
        <v>2</v>
      </c>
      <c r="C32" s="51"/>
      <c r="D32" s="51">
        <f>(C32/4)*3</f>
        <v>0</v>
      </c>
      <c r="E32" s="62"/>
    </row>
    <row r="33" spans="1:5" ht="38.25" customHeight="1" x14ac:dyDescent="0.3">
      <c r="A33" s="12" t="s">
        <v>9</v>
      </c>
      <c r="B33" s="6" t="s">
        <v>2</v>
      </c>
      <c r="C33" s="68">
        <v>8691</v>
      </c>
      <c r="D33" s="51">
        <f>(C33/4)*3</f>
        <v>6518.25</v>
      </c>
      <c r="E33" s="62">
        <f t="shared" ref="E33" si="5">D33/4</f>
        <v>1629.5625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1" customHeight="1" x14ac:dyDescent="0.3">
      <c r="A4" s="89" t="s">
        <v>61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78" t="s">
        <v>19</v>
      </c>
      <c r="D10" s="78" t="s">
        <v>20</v>
      </c>
      <c r="E10" s="79" t="s">
        <v>14</v>
      </c>
    </row>
    <row r="11" spans="1:7" x14ac:dyDescent="0.3">
      <c r="A11" s="5" t="s">
        <v>21</v>
      </c>
      <c r="B11" s="6" t="s">
        <v>10</v>
      </c>
      <c r="C11" s="54">
        <v>111</v>
      </c>
      <c r="D11" s="54">
        <f>C11</f>
        <v>111</v>
      </c>
      <c r="E11" s="54">
        <f>D11</f>
        <v>111</v>
      </c>
    </row>
    <row r="12" spans="1:7" ht="25.5" x14ac:dyDescent="0.3">
      <c r="A12" s="10" t="s">
        <v>24</v>
      </c>
      <c r="B12" s="6" t="s">
        <v>2</v>
      </c>
      <c r="C12" s="19">
        <f>(C13-C32)/C11</f>
        <v>1361.9697635135137</v>
      </c>
      <c r="D12" s="19">
        <f t="shared" ref="D12:E12" si="0">(D13-D32)/D11</f>
        <v>1021.4773226351354</v>
      </c>
      <c r="E12" s="19">
        <f t="shared" si="0"/>
        <v>1021.4773226351354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151386.64375000002</v>
      </c>
      <c r="D13" s="51">
        <f t="shared" ref="D13:E13" si="1">D15+D29+D30+D33+D31+D32</f>
        <v>113591.98281250002</v>
      </c>
      <c r="E13" s="51">
        <f t="shared" si="1"/>
        <v>113591.98281250002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126787.50000000001</v>
      </c>
      <c r="D15" s="51">
        <f t="shared" ref="D15:E15" si="3">D17+D20+D23+D26</f>
        <v>95090.625000000015</v>
      </c>
      <c r="E15" s="51">
        <f t="shared" si="3"/>
        <v>95090.625000000015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7" s="23" customFormat="1" ht="25.5" x14ac:dyDescent="0.3">
      <c r="A17" s="20" t="s">
        <v>30</v>
      </c>
      <c r="B17" s="21" t="s">
        <v>2</v>
      </c>
      <c r="C17" s="62">
        <v>8827.2999999999993</v>
      </c>
      <c r="D17" s="51">
        <f>(C17/4)*3</f>
        <v>6620.4749999999995</v>
      </c>
      <c r="E17" s="62">
        <f t="shared" si="2"/>
        <v>6620.4749999999995</v>
      </c>
    </row>
    <row r="18" spans="1:7" s="23" customFormat="1" x14ac:dyDescent="0.3">
      <c r="A18" s="27" t="s">
        <v>4</v>
      </c>
      <c r="B18" s="28" t="s">
        <v>3</v>
      </c>
      <c r="C18" s="42">
        <v>4</v>
      </c>
      <c r="D18" s="35">
        <f t="shared" si="2"/>
        <v>4</v>
      </c>
      <c r="E18" s="35">
        <f t="shared" si="2"/>
        <v>4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184102.08333333331</v>
      </c>
      <c r="D19" s="35">
        <f t="shared" si="2"/>
        <v>184102.08333333331</v>
      </c>
      <c r="E19" s="35">
        <f t="shared" si="2"/>
        <v>184102.08333333331</v>
      </c>
    </row>
    <row r="20" spans="1:7" s="23" customFormat="1" ht="25.5" x14ac:dyDescent="0.3">
      <c r="A20" s="20" t="s">
        <v>31</v>
      </c>
      <c r="B20" s="21" t="s">
        <v>2</v>
      </c>
      <c r="C20" s="62">
        <v>99182.6</v>
      </c>
      <c r="D20" s="51">
        <f>(C20/4)*3</f>
        <v>74386.950000000012</v>
      </c>
      <c r="E20" s="62">
        <f t="shared" si="2"/>
        <v>74386.950000000012</v>
      </c>
    </row>
    <row r="21" spans="1:7" x14ac:dyDescent="0.3">
      <c r="A21" s="10" t="s">
        <v>4</v>
      </c>
      <c r="B21" s="11" t="s">
        <v>3</v>
      </c>
      <c r="C21" s="42">
        <v>34.1</v>
      </c>
      <c r="D21" s="35">
        <f t="shared" si="2"/>
        <v>34.1</v>
      </c>
      <c r="E21" s="35">
        <f t="shared" si="2"/>
        <v>34.1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242381.72043010753</v>
      </c>
      <c r="D22" s="35">
        <f t="shared" si="2"/>
        <v>242381.72043010753</v>
      </c>
      <c r="E22" s="35">
        <f t="shared" si="2"/>
        <v>242381.72043010753</v>
      </c>
    </row>
    <row r="23" spans="1:7" ht="39" x14ac:dyDescent="0.3">
      <c r="A23" s="12" t="s">
        <v>37</v>
      </c>
      <c r="B23" s="6" t="s">
        <v>2</v>
      </c>
      <c r="C23" s="62">
        <v>5203.5</v>
      </c>
      <c r="D23" s="51">
        <f>(C23/4)*3</f>
        <v>3902.625</v>
      </c>
      <c r="E23" s="62">
        <f t="shared" si="2"/>
        <v>3902.625</v>
      </c>
    </row>
    <row r="24" spans="1:7" x14ac:dyDescent="0.3">
      <c r="A24" s="10" t="s">
        <v>4</v>
      </c>
      <c r="B24" s="11" t="s">
        <v>3</v>
      </c>
      <c r="C24" s="42">
        <v>3</v>
      </c>
      <c r="D24" s="35">
        <f t="shared" si="2"/>
        <v>3</v>
      </c>
      <c r="E24" s="35">
        <f t="shared" si="2"/>
        <v>3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144541.66666666666</v>
      </c>
      <c r="D25" s="35">
        <f t="shared" si="2"/>
        <v>144541.66666666666</v>
      </c>
      <c r="E25" s="35">
        <f t="shared" si="2"/>
        <v>144541.66666666666</v>
      </c>
    </row>
    <row r="26" spans="1:7" ht="25.5" x14ac:dyDescent="0.3">
      <c r="A26" s="5" t="s">
        <v>23</v>
      </c>
      <c r="B26" s="58" t="s">
        <v>2</v>
      </c>
      <c r="C26" s="62">
        <v>13574.1</v>
      </c>
      <c r="D26" s="51">
        <f>(C26/4)*3</f>
        <v>10180.575000000001</v>
      </c>
      <c r="E26" s="62">
        <f t="shared" si="2"/>
        <v>10180.575000000001</v>
      </c>
    </row>
    <row r="27" spans="1:7" x14ac:dyDescent="0.3">
      <c r="A27" s="10" t="s">
        <v>4</v>
      </c>
      <c r="B27" s="11" t="s">
        <v>3</v>
      </c>
      <c r="C27" s="42">
        <v>17.5</v>
      </c>
      <c r="D27" s="35">
        <f t="shared" si="2"/>
        <v>17.5</v>
      </c>
      <c r="E27" s="35">
        <f t="shared" si="2"/>
        <v>17.5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64638.571428571428</v>
      </c>
      <c r="D28" s="35">
        <f t="shared" si="2"/>
        <v>64638.571428571428</v>
      </c>
      <c r="E28" s="35">
        <f t="shared" si="2"/>
        <v>64638.571428571428</v>
      </c>
    </row>
    <row r="29" spans="1:7" ht="25.5" x14ac:dyDescent="0.3">
      <c r="A29" s="5" t="s">
        <v>5</v>
      </c>
      <c r="B29" s="6" t="s">
        <v>2</v>
      </c>
      <c r="C29" s="51">
        <f>C15*10.05%</f>
        <v>12742.143750000003</v>
      </c>
      <c r="D29" s="51">
        <f t="shared" ref="D29:E29" si="4">D15*10.05%</f>
        <v>9556.6078125000022</v>
      </c>
      <c r="E29" s="51">
        <f t="shared" si="4"/>
        <v>9556.6078125000022</v>
      </c>
      <c r="G29" s="2" t="s">
        <v>33</v>
      </c>
    </row>
    <row r="30" spans="1:7" ht="36.75" x14ac:dyDescent="0.3">
      <c r="A30" s="12" t="s">
        <v>6</v>
      </c>
      <c r="B30" s="6" t="s">
        <v>2</v>
      </c>
      <c r="C30" s="51">
        <v>3730</v>
      </c>
      <c r="D30" s="51">
        <f>(C30/4)*3</f>
        <v>2797.5</v>
      </c>
      <c r="E30" s="62">
        <f t="shared" si="2"/>
        <v>2797.5</v>
      </c>
    </row>
    <row r="31" spans="1:7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35">
        <f t="shared" si="2"/>
        <v>0</v>
      </c>
    </row>
    <row r="32" spans="1:7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v>208</v>
      </c>
    </row>
    <row r="33" spans="1:6" ht="38.25" customHeight="1" x14ac:dyDescent="0.3">
      <c r="A33" s="12" t="s">
        <v>9</v>
      </c>
      <c r="B33" s="6" t="s">
        <v>2</v>
      </c>
      <c r="C33" s="51">
        <v>7919</v>
      </c>
      <c r="D33" s="51">
        <f>(C33/4)*3</f>
        <v>5939.25</v>
      </c>
      <c r="E33" s="62">
        <f t="shared" si="2"/>
        <v>5939.25</v>
      </c>
      <c r="F33" s="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0.25" customHeight="1" x14ac:dyDescent="0.3">
      <c r="A4" s="90" t="s">
        <v>60</v>
      </c>
      <c r="B4" s="90"/>
      <c r="C4" s="90"/>
      <c r="D4" s="90"/>
      <c r="E4" s="90"/>
      <c r="F4" s="77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83</v>
      </c>
      <c r="D11" s="54">
        <f>C11</f>
        <v>83</v>
      </c>
      <c r="E11" s="54">
        <f>D11</f>
        <v>83</v>
      </c>
    </row>
    <row r="12" spans="1:7" ht="25.5" x14ac:dyDescent="0.3">
      <c r="A12" s="10" t="s">
        <v>24</v>
      </c>
      <c r="B12" s="6" t="s">
        <v>2</v>
      </c>
      <c r="C12" s="19">
        <f>(C13-C32)/C11</f>
        <v>1282.4475234939757</v>
      </c>
      <c r="D12" s="19">
        <f t="shared" ref="D12:E12" si="0">(D13-D32)/D11</f>
        <v>961.83564262048196</v>
      </c>
      <c r="E12" s="19">
        <f t="shared" si="0"/>
        <v>961.83564262048196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106651.14444999999</v>
      </c>
      <c r="D13" s="51">
        <f t="shared" ref="D13:E13" si="1">D15+D29+D30+D33+D31+D32</f>
        <v>80040.358337500002</v>
      </c>
      <c r="E13" s="51">
        <f t="shared" si="1"/>
        <v>80040.358337500002</v>
      </c>
    </row>
    <row r="14" spans="1:7" x14ac:dyDescent="0.3">
      <c r="A14" s="8" t="s">
        <v>0</v>
      </c>
      <c r="B14" s="9"/>
      <c r="C14" s="19"/>
      <c r="D14" s="19">
        <f t="shared" ref="D14:D28" si="2">C14</f>
        <v>0</v>
      </c>
      <c r="E14" s="19">
        <f t="shared" ref="E14" si="3">D14</f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86708.9</v>
      </c>
      <c r="D15" s="51">
        <f t="shared" ref="D15:E15" si="4">D17+D20+D23+D26</f>
        <v>65031.675000000003</v>
      </c>
      <c r="E15" s="51">
        <f t="shared" si="4"/>
        <v>65031.675000000003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ref="E16" si="5">D16</f>
        <v>0</v>
      </c>
    </row>
    <row r="17" spans="1:5" s="23" customFormat="1" ht="25.5" x14ac:dyDescent="0.3">
      <c r="A17" s="20" t="s">
        <v>30</v>
      </c>
      <c r="B17" s="60" t="s">
        <v>2</v>
      </c>
      <c r="C17" s="61">
        <v>7032.1</v>
      </c>
      <c r="D17" s="51">
        <f>(C17/4)*3</f>
        <v>5274.0750000000007</v>
      </c>
      <c r="E17" s="51">
        <f t="shared" ref="E17" si="6">D17</f>
        <v>5274.0750000000007</v>
      </c>
    </row>
    <row r="18" spans="1:5" s="23" customFormat="1" x14ac:dyDescent="0.3">
      <c r="A18" s="27" t="s">
        <v>4</v>
      </c>
      <c r="B18" s="28" t="s">
        <v>3</v>
      </c>
      <c r="C18" s="45">
        <v>3</v>
      </c>
      <c r="D18" s="19">
        <f t="shared" si="2"/>
        <v>3</v>
      </c>
      <c r="E18" s="19">
        <f t="shared" ref="E18:E19" si="7">D18</f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C17/12/C18*1000</f>
        <v>195336.11111111109</v>
      </c>
      <c r="D19" s="44">
        <f>D17/3/D18*1000</f>
        <v>586008.33333333349</v>
      </c>
      <c r="E19" s="19">
        <f t="shared" si="7"/>
        <v>586008.33333333349</v>
      </c>
    </row>
    <row r="20" spans="1:5" s="23" customFormat="1" ht="25.5" x14ac:dyDescent="0.3">
      <c r="A20" s="20" t="s">
        <v>31</v>
      </c>
      <c r="B20" s="60" t="s">
        <v>2</v>
      </c>
      <c r="C20" s="61">
        <v>61501.5</v>
      </c>
      <c r="D20" s="51">
        <f>(C20/4)*3</f>
        <v>46126.125</v>
      </c>
      <c r="E20" s="51">
        <f t="shared" ref="E20" si="8">D20</f>
        <v>46126.125</v>
      </c>
    </row>
    <row r="21" spans="1:5" s="23" customFormat="1" x14ac:dyDescent="0.3">
      <c r="A21" s="27" t="s">
        <v>4</v>
      </c>
      <c r="B21" s="28" t="s">
        <v>3</v>
      </c>
      <c r="C21" s="45">
        <v>21.33</v>
      </c>
      <c r="D21" s="19">
        <f t="shared" si="2"/>
        <v>21.33</v>
      </c>
      <c r="E21" s="19">
        <f t="shared" ref="E21" si="9">D21</f>
        <v>21.33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240277.77777777781</v>
      </c>
      <c r="D22" s="19">
        <f t="shared" si="2"/>
        <v>240277.77777777781</v>
      </c>
      <c r="E22" s="19">
        <f t="shared" ref="E22" si="10">D22</f>
        <v>240277.77777777781</v>
      </c>
    </row>
    <row r="23" spans="1:5" ht="39" x14ac:dyDescent="0.3">
      <c r="A23" s="12" t="s">
        <v>37</v>
      </c>
      <c r="B23" s="58" t="s">
        <v>2</v>
      </c>
      <c r="C23" s="61">
        <v>4782.8999999999996</v>
      </c>
      <c r="D23" s="51">
        <f>(C23/4)*3</f>
        <v>3587.1749999999997</v>
      </c>
      <c r="E23" s="51">
        <f t="shared" ref="E23" si="11">D23</f>
        <v>3587.1749999999997</v>
      </c>
    </row>
    <row r="24" spans="1:5" x14ac:dyDescent="0.3">
      <c r="A24" s="10" t="s">
        <v>4</v>
      </c>
      <c r="B24" s="11" t="s">
        <v>3</v>
      </c>
      <c r="C24" s="45">
        <v>2.5</v>
      </c>
      <c r="D24" s="19">
        <f t="shared" si="2"/>
        <v>2.5</v>
      </c>
      <c r="E24" s="19">
        <f t="shared" ref="E24:E25" si="12">D24</f>
        <v>2.5</v>
      </c>
    </row>
    <row r="25" spans="1:5" ht="21.95" customHeight="1" x14ac:dyDescent="0.3">
      <c r="A25" s="10" t="s">
        <v>26</v>
      </c>
      <c r="B25" s="6" t="s">
        <v>27</v>
      </c>
      <c r="C25" s="44">
        <f>C23/12/C24*1000</f>
        <v>159430</v>
      </c>
      <c r="D25" s="19">
        <f t="shared" ref="D25" si="13">C25</f>
        <v>159430</v>
      </c>
      <c r="E25" s="19">
        <f t="shared" si="12"/>
        <v>159430</v>
      </c>
    </row>
    <row r="26" spans="1:5" ht="25.5" x14ac:dyDescent="0.3">
      <c r="A26" s="5" t="s">
        <v>23</v>
      </c>
      <c r="B26" s="58" t="s">
        <v>2</v>
      </c>
      <c r="C26" s="61">
        <v>13392.4</v>
      </c>
      <c r="D26" s="51">
        <f>(C26/4)*3</f>
        <v>10044.299999999999</v>
      </c>
      <c r="E26" s="51">
        <f t="shared" ref="E26" si="14">D26</f>
        <v>10044.299999999999</v>
      </c>
    </row>
    <row r="27" spans="1:5" x14ac:dyDescent="0.3">
      <c r="A27" s="10" t="s">
        <v>4</v>
      </c>
      <c r="B27" s="11" t="s">
        <v>3</v>
      </c>
      <c r="C27" s="45">
        <v>18</v>
      </c>
      <c r="D27" s="19">
        <f t="shared" si="2"/>
        <v>18</v>
      </c>
      <c r="E27" s="19">
        <f t="shared" ref="E27" si="15">D27</f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62001.851851851854</v>
      </c>
      <c r="D28" s="19">
        <f t="shared" si="2"/>
        <v>62001.851851851854</v>
      </c>
      <c r="E28" s="19">
        <f t="shared" ref="E28" si="16">D28</f>
        <v>62001.851851851854</v>
      </c>
    </row>
    <row r="29" spans="1:5" ht="25.5" x14ac:dyDescent="0.3">
      <c r="A29" s="5" t="s">
        <v>5</v>
      </c>
      <c r="B29" s="6" t="s">
        <v>2</v>
      </c>
      <c r="C29" s="51">
        <f>C15*10.05%</f>
        <v>8714.2444500000001</v>
      </c>
      <c r="D29" s="51">
        <f t="shared" ref="D29:E29" si="17">D15*10.05%</f>
        <v>6535.6833375000006</v>
      </c>
      <c r="E29" s="51">
        <f t="shared" si="17"/>
        <v>6535.6833375000006</v>
      </c>
    </row>
    <row r="30" spans="1:5" ht="36.75" x14ac:dyDescent="0.3">
      <c r="A30" s="12" t="s">
        <v>6</v>
      </c>
      <c r="B30" s="6" t="s">
        <v>2</v>
      </c>
      <c r="C30" s="51">
        <v>5325</v>
      </c>
      <c r="D30" s="51">
        <f>(C30/4)*3</f>
        <v>3993.75</v>
      </c>
      <c r="E30" s="51">
        <f t="shared" ref="E30" si="18">D30</f>
        <v>3993.75</v>
      </c>
    </row>
    <row r="31" spans="1:5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19">
        <f t="shared" ref="E31" si="19">D31</f>
        <v>0</v>
      </c>
    </row>
    <row r="32" spans="1:5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ref="E32" si="20">D32</f>
        <v>208</v>
      </c>
    </row>
    <row r="33" spans="1:5" ht="38.25" customHeight="1" x14ac:dyDescent="0.3">
      <c r="A33" s="12" t="s">
        <v>9</v>
      </c>
      <c r="B33" s="6" t="s">
        <v>2</v>
      </c>
      <c r="C33" s="51">
        <v>5695</v>
      </c>
      <c r="D33" s="51">
        <f>(C33/4)*3</f>
        <v>4271.25</v>
      </c>
      <c r="E33" s="51">
        <f t="shared" ref="E33" si="21">D33</f>
        <v>4271.25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opLeftCell="A25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2.5" customHeight="1" x14ac:dyDescent="0.3">
      <c r="A4" s="89" t="s">
        <v>59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72</v>
      </c>
      <c r="D11" s="54">
        <f>C11</f>
        <v>72</v>
      </c>
      <c r="E11" s="54">
        <f>D11</f>
        <v>72</v>
      </c>
    </row>
    <row r="12" spans="1:7" ht="25.5" x14ac:dyDescent="0.3">
      <c r="A12" s="10" t="s">
        <v>24</v>
      </c>
      <c r="B12" s="6" t="s">
        <v>2</v>
      </c>
      <c r="C12" s="19">
        <f>(C13-C32)/C11</f>
        <v>1479.9142993055557</v>
      </c>
      <c r="D12" s="19">
        <f t="shared" ref="D12:E12" si="0">(D13-D32)/D11</f>
        <v>1109.9357244791668</v>
      </c>
      <c r="E12" s="19">
        <f t="shared" si="0"/>
        <v>1109.9357244791668</v>
      </c>
      <c r="F12" s="2" t="s">
        <v>33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106553.82955000001</v>
      </c>
      <c r="D13" s="51">
        <f t="shared" ref="D13:E13" si="1">D15+D29+D30+D33+D31+D32</f>
        <v>79915.372162500003</v>
      </c>
      <c r="E13" s="51">
        <f t="shared" si="1"/>
        <v>79915.372162500003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87639.1</v>
      </c>
      <c r="D15" s="51">
        <f t="shared" ref="D15:E15" si="3">D17+D20+D23+D26</f>
        <v>65729.324999999997</v>
      </c>
      <c r="E15" s="51">
        <f t="shared" si="3"/>
        <v>65729.324999999997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2">
        <v>4649.3</v>
      </c>
      <c r="D17" s="51">
        <f>(C17/4)*3</f>
        <v>3486.9750000000004</v>
      </c>
      <c r="E17" s="62">
        <f t="shared" si="2"/>
        <v>3486.9750000000004</v>
      </c>
    </row>
    <row r="18" spans="1:5" s="23" customFormat="1" x14ac:dyDescent="0.3">
      <c r="A18" s="27" t="s">
        <v>4</v>
      </c>
      <c r="B18" s="28" t="s">
        <v>3</v>
      </c>
      <c r="C18" s="42">
        <v>2</v>
      </c>
      <c r="D18" s="35">
        <f t="shared" si="2"/>
        <v>2</v>
      </c>
      <c r="E18" s="35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193920.83333333334</v>
      </c>
      <c r="D19" s="35">
        <f t="shared" si="2"/>
        <v>193920.83333333334</v>
      </c>
      <c r="E19" s="35">
        <f t="shared" si="2"/>
        <v>193920.83333333334</v>
      </c>
    </row>
    <row r="20" spans="1:5" s="23" customFormat="1" ht="25.5" x14ac:dyDescent="0.3">
      <c r="A20" s="20" t="s">
        <v>31</v>
      </c>
      <c r="B20" s="60" t="s">
        <v>2</v>
      </c>
      <c r="C20" s="62">
        <v>63112.800000000003</v>
      </c>
      <c r="D20" s="51">
        <f>(C20/4)*3</f>
        <v>47334.600000000006</v>
      </c>
      <c r="E20" s="62">
        <f t="shared" si="2"/>
        <v>47334.600000000006</v>
      </c>
    </row>
    <row r="21" spans="1:5" s="23" customFormat="1" x14ac:dyDescent="0.3">
      <c r="A21" s="27" t="s">
        <v>4</v>
      </c>
      <c r="B21" s="28" t="s">
        <v>3</v>
      </c>
      <c r="C21" s="42">
        <v>21.17</v>
      </c>
      <c r="D21" s="35">
        <f t="shared" si="2"/>
        <v>21.17</v>
      </c>
      <c r="E21" s="35">
        <f t="shared" si="2"/>
        <v>21.17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248436.46669815778</v>
      </c>
      <c r="D22" s="35">
        <f t="shared" si="2"/>
        <v>248436.46669815778</v>
      </c>
      <c r="E22" s="35">
        <f t="shared" si="2"/>
        <v>248436.46669815778</v>
      </c>
    </row>
    <row r="23" spans="1:5" ht="39" x14ac:dyDescent="0.3">
      <c r="A23" s="12" t="s">
        <v>37</v>
      </c>
      <c r="B23" s="58" t="s">
        <v>2</v>
      </c>
      <c r="C23" s="62">
        <v>4693.1000000000004</v>
      </c>
      <c r="D23" s="51">
        <f>(C23/4)*3</f>
        <v>3519.8250000000003</v>
      </c>
      <c r="E23" s="62">
        <f t="shared" si="2"/>
        <v>3519.8250000000003</v>
      </c>
    </row>
    <row r="24" spans="1:5" x14ac:dyDescent="0.3">
      <c r="A24" s="10" t="s">
        <v>4</v>
      </c>
      <c r="B24" s="11" t="s">
        <v>3</v>
      </c>
      <c r="C24" s="42">
        <v>2.5</v>
      </c>
      <c r="D24" s="35">
        <f t="shared" si="2"/>
        <v>2.5</v>
      </c>
      <c r="E24" s="35">
        <f t="shared" si="2"/>
        <v>2.5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156436.66666666669</v>
      </c>
      <c r="D25" s="35">
        <f t="shared" si="2"/>
        <v>156436.66666666669</v>
      </c>
      <c r="E25" s="35">
        <f t="shared" si="2"/>
        <v>156436.66666666669</v>
      </c>
    </row>
    <row r="26" spans="1:5" ht="25.5" x14ac:dyDescent="0.3">
      <c r="A26" s="5" t="s">
        <v>23</v>
      </c>
      <c r="B26" s="58" t="s">
        <v>2</v>
      </c>
      <c r="C26" s="62">
        <v>15183.9</v>
      </c>
      <c r="D26" s="51">
        <f>(C26/4)*3</f>
        <v>11387.924999999999</v>
      </c>
      <c r="E26" s="62">
        <f t="shared" si="2"/>
        <v>11387.924999999999</v>
      </c>
    </row>
    <row r="27" spans="1:5" x14ac:dyDescent="0.3">
      <c r="A27" s="10" t="s">
        <v>4</v>
      </c>
      <c r="B27" s="11" t="s">
        <v>3</v>
      </c>
      <c r="C27" s="81">
        <v>18.75</v>
      </c>
      <c r="D27" s="35">
        <f t="shared" si="2"/>
        <v>18.75</v>
      </c>
      <c r="E27" s="35">
        <f t="shared" si="2"/>
        <v>18.75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67484.000000000015</v>
      </c>
      <c r="D28" s="35">
        <f t="shared" si="2"/>
        <v>67484.000000000015</v>
      </c>
      <c r="E28" s="35">
        <f t="shared" si="2"/>
        <v>67484.000000000015</v>
      </c>
    </row>
    <row r="29" spans="1:5" ht="25.5" x14ac:dyDescent="0.3">
      <c r="A29" s="5" t="s">
        <v>5</v>
      </c>
      <c r="B29" s="6" t="s">
        <v>2</v>
      </c>
      <c r="C29" s="51">
        <f>C15*10.05%</f>
        <v>8807.7295500000018</v>
      </c>
      <c r="D29" s="51">
        <f t="shared" ref="D29:E29" si="4">D15*10.05%</f>
        <v>6605.7971625</v>
      </c>
      <c r="E29" s="51">
        <f t="shared" si="4"/>
        <v>6605.7971625</v>
      </c>
    </row>
    <row r="30" spans="1:5" ht="36.75" x14ac:dyDescent="0.3">
      <c r="A30" s="12" t="s">
        <v>6</v>
      </c>
      <c r="B30" s="6" t="s">
        <v>2</v>
      </c>
      <c r="C30" s="51">
        <v>4619</v>
      </c>
      <c r="D30" s="51">
        <f>(C30/4)*3</f>
        <v>3464.25</v>
      </c>
      <c r="E30" s="62">
        <f t="shared" si="2"/>
        <v>3464.25</v>
      </c>
    </row>
    <row r="31" spans="1:5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35">
        <f t="shared" si="2"/>
        <v>0</v>
      </c>
    </row>
    <row r="32" spans="1:5" ht="36.75" x14ac:dyDescent="0.3">
      <c r="A32" s="12" t="s">
        <v>8</v>
      </c>
      <c r="B32" s="6" t="s">
        <v>2</v>
      </c>
      <c r="C32" s="51"/>
      <c r="D32" s="51">
        <f>(C32/4)*3</f>
        <v>0</v>
      </c>
      <c r="E32" s="62"/>
    </row>
    <row r="33" spans="1:5" ht="38.25" customHeight="1" x14ac:dyDescent="0.3">
      <c r="A33" s="12" t="s">
        <v>9</v>
      </c>
      <c r="B33" s="6" t="s">
        <v>2</v>
      </c>
      <c r="C33" s="51">
        <v>5488</v>
      </c>
      <c r="D33" s="51">
        <f>(C33/4)*3</f>
        <v>4116</v>
      </c>
      <c r="E33" s="62">
        <f t="shared" si="2"/>
        <v>4116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8.75" customHeight="1" x14ac:dyDescent="0.3">
      <c r="A4" s="89" t="s">
        <v>58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136</v>
      </c>
      <c r="D11" s="54">
        <f>C11</f>
        <v>136</v>
      </c>
      <c r="E11" s="54">
        <f>D11</f>
        <v>136</v>
      </c>
    </row>
    <row r="12" spans="1:7" ht="25.5" x14ac:dyDescent="0.3">
      <c r="A12" s="10" t="s">
        <v>24</v>
      </c>
      <c r="B12" s="6" t="s">
        <v>2</v>
      </c>
      <c r="C12" s="19">
        <f>(C13-C32)/C11</f>
        <v>1078.671513235294</v>
      </c>
      <c r="D12" s="19">
        <f t="shared" ref="D12:E12" si="0">(D13-D32)/D11</f>
        <v>809.00363492647045</v>
      </c>
      <c r="E12" s="19">
        <f t="shared" si="0"/>
        <v>809.00363492647045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146907.32579999999</v>
      </c>
      <c r="D13" s="51">
        <f t="shared" ref="D13:E13" si="1">D15+D29+D30+D33+D31+D32</f>
        <v>110232.49434999998</v>
      </c>
      <c r="E13" s="51">
        <f t="shared" si="1"/>
        <v>110232.49434999998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119131.59999999999</v>
      </c>
      <c r="D15" s="51">
        <f t="shared" ref="D15:E15" si="3">D17+D20+D23+D26</f>
        <v>89348.699999999983</v>
      </c>
      <c r="E15" s="51">
        <f t="shared" si="3"/>
        <v>89348.699999999983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2">
        <v>8112.6</v>
      </c>
      <c r="D17" s="51">
        <f>(C17/4)*3</f>
        <v>6084.4500000000007</v>
      </c>
      <c r="E17" s="62">
        <f t="shared" si="2"/>
        <v>6084.4500000000007</v>
      </c>
    </row>
    <row r="18" spans="1:5" s="23" customFormat="1" x14ac:dyDescent="0.3">
      <c r="A18" s="27" t="s">
        <v>4</v>
      </c>
      <c r="B18" s="28" t="s">
        <v>3</v>
      </c>
      <c r="C18" s="42">
        <v>4</v>
      </c>
      <c r="D18" s="35">
        <f t="shared" si="2"/>
        <v>4</v>
      </c>
      <c r="E18" s="35">
        <f t="shared" si="2"/>
        <v>4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169212.50000000003</v>
      </c>
      <c r="D19" s="35">
        <f t="shared" si="2"/>
        <v>169212.50000000003</v>
      </c>
      <c r="E19" s="35">
        <f t="shared" si="2"/>
        <v>169212.50000000003</v>
      </c>
    </row>
    <row r="20" spans="1:5" s="23" customFormat="1" ht="25.5" x14ac:dyDescent="0.3">
      <c r="A20" s="20" t="s">
        <v>31</v>
      </c>
      <c r="B20" s="60" t="s">
        <v>2</v>
      </c>
      <c r="C20" s="62">
        <v>89473.4</v>
      </c>
      <c r="D20" s="51">
        <f>(C20/4)*3</f>
        <v>67105.049999999988</v>
      </c>
      <c r="E20" s="62">
        <f t="shared" si="2"/>
        <v>67105.049999999988</v>
      </c>
    </row>
    <row r="21" spans="1:5" s="23" customFormat="1" x14ac:dyDescent="0.3">
      <c r="A21" s="27" t="s">
        <v>4</v>
      </c>
      <c r="B21" s="28" t="s">
        <v>3</v>
      </c>
      <c r="C21" s="42">
        <v>30.5</v>
      </c>
      <c r="D21" s="35">
        <f t="shared" si="2"/>
        <v>30.5</v>
      </c>
      <c r="E21" s="35">
        <f t="shared" si="2"/>
        <v>30.5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244462.8415300546</v>
      </c>
      <c r="D22" s="35">
        <f t="shared" si="2"/>
        <v>244462.8415300546</v>
      </c>
      <c r="E22" s="35">
        <f t="shared" si="2"/>
        <v>244462.8415300546</v>
      </c>
    </row>
    <row r="23" spans="1:5" ht="39" x14ac:dyDescent="0.3">
      <c r="A23" s="12" t="s">
        <v>37</v>
      </c>
      <c r="B23" s="58" t="s">
        <v>2</v>
      </c>
      <c r="C23" s="62">
        <v>5961.2</v>
      </c>
      <c r="D23" s="51">
        <f>(C23/4)*3</f>
        <v>4470.8999999999996</v>
      </c>
      <c r="E23" s="62">
        <f t="shared" si="2"/>
        <v>4470.8999999999996</v>
      </c>
    </row>
    <row r="24" spans="1:5" x14ac:dyDescent="0.3">
      <c r="A24" s="10" t="s">
        <v>4</v>
      </c>
      <c r="B24" s="11" t="s">
        <v>3</v>
      </c>
      <c r="C24" s="42">
        <v>3</v>
      </c>
      <c r="D24" s="35">
        <f t="shared" si="2"/>
        <v>3</v>
      </c>
      <c r="E24" s="35">
        <f t="shared" si="2"/>
        <v>3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165588.88888888888</v>
      </c>
      <c r="D25" s="35">
        <f t="shared" si="2"/>
        <v>165588.88888888888</v>
      </c>
      <c r="E25" s="35">
        <f t="shared" si="2"/>
        <v>165588.88888888888</v>
      </c>
    </row>
    <row r="26" spans="1:5" ht="25.5" x14ac:dyDescent="0.3">
      <c r="A26" s="5" t="s">
        <v>23</v>
      </c>
      <c r="B26" s="58" t="s">
        <v>2</v>
      </c>
      <c r="C26" s="62">
        <v>15584.4</v>
      </c>
      <c r="D26" s="51">
        <f>(C26/4)*3</f>
        <v>11688.3</v>
      </c>
      <c r="E26" s="62">
        <f t="shared" si="2"/>
        <v>11688.3</v>
      </c>
    </row>
    <row r="27" spans="1:5" x14ac:dyDescent="0.3">
      <c r="A27" s="10" t="s">
        <v>4</v>
      </c>
      <c r="B27" s="11" t="s">
        <v>3</v>
      </c>
      <c r="C27" s="42">
        <v>20.5</v>
      </c>
      <c r="D27" s="35">
        <f t="shared" si="2"/>
        <v>20.5</v>
      </c>
      <c r="E27" s="35">
        <f t="shared" si="2"/>
        <v>20.5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63351.219512195123</v>
      </c>
      <c r="D28" s="35">
        <f t="shared" si="2"/>
        <v>63351.219512195123</v>
      </c>
      <c r="E28" s="35">
        <f t="shared" si="2"/>
        <v>63351.219512195123</v>
      </c>
    </row>
    <row r="29" spans="1:5" ht="25.5" x14ac:dyDescent="0.3">
      <c r="A29" s="5" t="s">
        <v>5</v>
      </c>
      <c r="B29" s="6" t="s">
        <v>2</v>
      </c>
      <c r="C29" s="51">
        <f>C15*10.05%</f>
        <v>11972.7258</v>
      </c>
      <c r="D29" s="51">
        <f t="shared" ref="D29:E29" si="4">D15*10.05%</f>
        <v>8979.5443499999983</v>
      </c>
      <c r="E29" s="51">
        <f t="shared" si="4"/>
        <v>8979.5443499999983</v>
      </c>
    </row>
    <row r="30" spans="1:5" ht="36.75" x14ac:dyDescent="0.3">
      <c r="A30" s="12" t="s">
        <v>6</v>
      </c>
      <c r="B30" s="6" t="s">
        <v>2</v>
      </c>
      <c r="C30" s="51">
        <v>6346</v>
      </c>
      <c r="D30" s="51">
        <f>(C30/4)*3</f>
        <v>4759.5</v>
      </c>
      <c r="E30" s="62">
        <f t="shared" si="2"/>
        <v>4759.5</v>
      </c>
    </row>
    <row r="31" spans="1:5" ht="25.5" x14ac:dyDescent="0.3">
      <c r="A31" s="12" t="s">
        <v>7</v>
      </c>
      <c r="B31" s="6" t="s">
        <v>2</v>
      </c>
      <c r="C31" s="19"/>
      <c r="D31" s="51">
        <f>(C31/4)*3</f>
        <v>0</v>
      </c>
      <c r="E31" s="35"/>
    </row>
    <row r="32" spans="1:5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62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9249</v>
      </c>
      <c r="D33" s="51">
        <f>(C33/4)*3</f>
        <v>6936.75</v>
      </c>
      <c r="E33" s="62">
        <f t="shared" si="2"/>
        <v>6936.75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3.7109375" style="18" customWidth="1"/>
    <col min="5" max="5" width="13.5703125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8" customHeight="1" x14ac:dyDescent="0.3">
      <c r="A4" s="89" t="s">
        <v>57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75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4">
        <v>61</v>
      </c>
      <c r="D11" s="54">
        <f>C11</f>
        <v>61</v>
      </c>
      <c r="E11" s="54">
        <f>D11</f>
        <v>61</v>
      </c>
    </row>
    <row r="12" spans="1:7" ht="25.5" x14ac:dyDescent="0.3">
      <c r="A12" s="10" t="s">
        <v>38</v>
      </c>
      <c r="B12" s="6" t="s">
        <v>2</v>
      </c>
      <c r="C12" s="19">
        <f>(C13-C32)/C11</f>
        <v>1886.0431811475412</v>
      </c>
      <c r="D12" s="19">
        <f t="shared" ref="D12:E12" si="0">(D13-D32)/D11</f>
        <v>1414.5323858606559</v>
      </c>
      <c r="E12" s="19">
        <f t="shared" si="0"/>
        <v>1414.5323858606559</v>
      </c>
    </row>
    <row r="13" spans="1:7" ht="25.5" x14ac:dyDescent="0.3">
      <c r="A13" s="5" t="s">
        <v>11</v>
      </c>
      <c r="B13" s="6" t="s">
        <v>2</v>
      </c>
      <c r="C13" s="69">
        <f>C15+C29+C30+C33+C31+C32</f>
        <v>115048.63405000001</v>
      </c>
      <c r="D13" s="69">
        <f t="shared" ref="D13:E13" si="1">D15+D29+D30+D33+D31+D32</f>
        <v>86286.47553750001</v>
      </c>
      <c r="E13" s="69">
        <f t="shared" si="1"/>
        <v>86286.47553750001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97448.1</v>
      </c>
      <c r="D15" s="51">
        <f t="shared" ref="D15:E15" si="3">D17+D20+D23+D26</f>
        <v>73086.075000000012</v>
      </c>
      <c r="E15" s="51">
        <f t="shared" si="3"/>
        <v>73086.075000000012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2">
        <v>7932.1</v>
      </c>
      <c r="D17" s="51">
        <f>(C17/4)*3</f>
        <v>5949.0750000000007</v>
      </c>
      <c r="E17" s="51">
        <f t="shared" si="2"/>
        <v>5949.0750000000007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19">
        <f t="shared" si="2"/>
        <v>3</v>
      </c>
      <c r="E18" s="19">
        <f t="shared" si="2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220536.11111111109</v>
      </c>
      <c r="D19" s="19">
        <f t="shared" si="2"/>
        <v>220536.11111111109</v>
      </c>
      <c r="E19" s="19">
        <f t="shared" si="2"/>
        <v>220536.11111111109</v>
      </c>
    </row>
    <row r="20" spans="1:5" s="23" customFormat="1" ht="25.5" x14ac:dyDescent="0.3">
      <c r="A20" s="20" t="s">
        <v>31</v>
      </c>
      <c r="B20" s="60" t="s">
        <v>2</v>
      </c>
      <c r="C20" s="62">
        <v>73186.8</v>
      </c>
      <c r="D20" s="51">
        <f>(C20/4)*3</f>
        <v>54890.100000000006</v>
      </c>
      <c r="E20" s="51">
        <f t="shared" si="2"/>
        <v>54890.100000000006</v>
      </c>
    </row>
    <row r="21" spans="1:5" x14ac:dyDescent="0.3">
      <c r="A21" s="10" t="s">
        <v>4</v>
      </c>
      <c r="B21" s="11" t="s">
        <v>3</v>
      </c>
      <c r="C21" s="42">
        <v>24.1</v>
      </c>
      <c r="D21" s="19">
        <f t="shared" si="2"/>
        <v>24.1</v>
      </c>
      <c r="E21" s="19">
        <f t="shared" si="2"/>
        <v>24.1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253066.39004149378</v>
      </c>
      <c r="D22" s="19">
        <f t="shared" si="2"/>
        <v>253066.39004149378</v>
      </c>
      <c r="E22" s="19">
        <f t="shared" si="2"/>
        <v>253066.39004149378</v>
      </c>
    </row>
    <row r="23" spans="1:5" ht="39" x14ac:dyDescent="0.3">
      <c r="A23" s="12" t="s">
        <v>37</v>
      </c>
      <c r="B23" s="58" t="s">
        <v>2</v>
      </c>
      <c r="C23" s="62">
        <v>5810.7</v>
      </c>
      <c r="D23" s="51">
        <f>(C23/4)*3</f>
        <v>4358.0249999999996</v>
      </c>
      <c r="E23" s="51">
        <f t="shared" si="2"/>
        <v>4358.0249999999996</v>
      </c>
    </row>
    <row r="24" spans="1:5" x14ac:dyDescent="0.3">
      <c r="A24" s="10" t="s">
        <v>4</v>
      </c>
      <c r="B24" s="11" t="s">
        <v>3</v>
      </c>
      <c r="C24" s="42">
        <v>3</v>
      </c>
      <c r="D24" s="19">
        <f t="shared" si="2"/>
        <v>3</v>
      </c>
      <c r="E24" s="19">
        <f t="shared" si="2"/>
        <v>3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161408.33333333334</v>
      </c>
      <c r="D25" s="19">
        <f t="shared" si="2"/>
        <v>161408.33333333334</v>
      </c>
      <c r="E25" s="19">
        <f t="shared" si="2"/>
        <v>161408.33333333334</v>
      </c>
    </row>
    <row r="26" spans="1:5" ht="25.5" x14ac:dyDescent="0.3">
      <c r="A26" s="5" t="s">
        <v>23</v>
      </c>
      <c r="B26" s="58" t="s">
        <v>2</v>
      </c>
      <c r="C26" s="62">
        <v>10518.5</v>
      </c>
      <c r="D26" s="51">
        <f>(C26/4)*3</f>
        <v>7888.875</v>
      </c>
      <c r="E26" s="51">
        <f t="shared" si="2"/>
        <v>7888.875</v>
      </c>
    </row>
    <row r="27" spans="1:5" x14ac:dyDescent="0.3">
      <c r="A27" s="10" t="s">
        <v>4</v>
      </c>
      <c r="B27" s="11" t="s">
        <v>3</v>
      </c>
      <c r="C27" s="42">
        <v>16.5</v>
      </c>
      <c r="D27" s="19">
        <f t="shared" si="2"/>
        <v>16.5</v>
      </c>
      <c r="E27" s="19">
        <f t="shared" si="2"/>
        <v>16.5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53123.737373737371</v>
      </c>
      <c r="D28" s="19">
        <f t="shared" si="2"/>
        <v>53123.737373737371</v>
      </c>
      <c r="E28" s="19">
        <f t="shared" si="2"/>
        <v>53123.737373737371</v>
      </c>
    </row>
    <row r="29" spans="1:5" ht="25.5" x14ac:dyDescent="0.3">
      <c r="A29" s="5" t="s">
        <v>5</v>
      </c>
      <c r="B29" s="6" t="s">
        <v>2</v>
      </c>
      <c r="C29" s="51">
        <f>C15*10.05%</f>
        <v>9793.534050000002</v>
      </c>
      <c r="D29" s="51">
        <f t="shared" ref="D29:E29" si="4">D15*10.05%</f>
        <v>7345.1505375000015</v>
      </c>
      <c r="E29" s="51">
        <f t="shared" si="4"/>
        <v>7345.1505375000015</v>
      </c>
    </row>
    <row r="30" spans="1:5" ht="36.75" x14ac:dyDescent="0.3">
      <c r="A30" s="12" t="s">
        <v>6</v>
      </c>
      <c r="B30" s="6" t="s">
        <v>2</v>
      </c>
      <c r="C30" s="51">
        <v>4523</v>
      </c>
      <c r="D30" s="51">
        <f>(C30/4)*3</f>
        <v>3392.25</v>
      </c>
      <c r="E30" s="51">
        <f t="shared" si="2"/>
        <v>3392.25</v>
      </c>
    </row>
    <row r="31" spans="1:5" ht="25.5" x14ac:dyDescent="0.3">
      <c r="A31" s="12" t="s">
        <v>7</v>
      </c>
      <c r="B31" s="6" t="s">
        <v>2</v>
      </c>
      <c r="C31" s="19"/>
      <c r="D31" s="51">
        <f>(C31/4)*3</f>
        <v>0</v>
      </c>
      <c r="E31" s="19"/>
    </row>
    <row r="32" spans="1:5" ht="36.75" x14ac:dyDescent="0.3">
      <c r="A32" s="12" t="s">
        <v>8</v>
      </c>
      <c r="B32" s="6" t="s">
        <v>2</v>
      </c>
      <c r="C32" s="51"/>
      <c r="D32" s="51">
        <f>(C32/4)*3</f>
        <v>0</v>
      </c>
      <c r="E32" s="51"/>
    </row>
    <row r="33" spans="1:5" ht="58.5" customHeight="1" x14ac:dyDescent="0.3">
      <c r="A33" s="12" t="s">
        <v>9</v>
      </c>
      <c r="B33" s="6" t="s">
        <v>2</v>
      </c>
      <c r="C33" s="51">
        <v>3284</v>
      </c>
      <c r="D33" s="51">
        <f>(C33/4)*3</f>
        <v>2463</v>
      </c>
      <c r="E33" s="51">
        <f t="shared" si="2"/>
        <v>2463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4" sqref="A4:XFD33"/>
    </sheetView>
  </sheetViews>
  <sheetFormatPr defaultColWidth="9.140625" defaultRowHeight="20.25" x14ac:dyDescent="0.3"/>
  <cols>
    <col min="1" max="1" width="63.42578125" style="2" customWidth="1"/>
    <col min="2" max="2" width="9.140625" style="3"/>
    <col min="3" max="3" width="22.7109375" style="18" customWidth="1"/>
    <col min="4" max="4" width="19.85546875" style="18" customWidth="1"/>
    <col min="5" max="5" width="12.140625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42</v>
      </c>
      <c r="B2" s="83"/>
      <c r="C2" s="83"/>
      <c r="D2" s="83"/>
      <c r="E2" s="83"/>
    </row>
    <row r="3" spans="1:7" x14ac:dyDescent="0.3">
      <c r="A3" s="1"/>
    </row>
    <row r="4" spans="1:7" ht="48" customHeight="1" x14ac:dyDescent="0.3">
      <c r="A4" s="89" t="s">
        <v>57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75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4">
        <v>61</v>
      </c>
      <c r="D11" s="54">
        <f>C11</f>
        <v>61</v>
      </c>
      <c r="E11" s="54">
        <f>D11</f>
        <v>61</v>
      </c>
    </row>
    <row r="12" spans="1:7" ht="25.5" x14ac:dyDescent="0.3">
      <c r="A12" s="10" t="s">
        <v>38</v>
      </c>
      <c r="B12" s="6" t="s">
        <v>2</v>
      </c>
      <c r="C12" s="19">
        <f>(C13-C32)/C11</f>
        <v>1829.4846975409835</v>
      </c>
      <c r="D12" s="19">
        <f t="shared" ref="D12:E12" si="0">(D13-D32)/D11</f>
        <v>457.37117438524587</v>
      </c>
      <c r="E12" s="19">
        <f t="shared" si="0"/>
        <v>457.37117438524587</v>
      </c>
    </row>
    <row r="13" spans="1:7" ht="25.5" x14ac:dyDescent="0.3">
      <c r="A13" s="5" t="s">
        <v>11</v>
      </c>
      <c r="B13" s="6" t="s">
        <v>2</v>
      </c>
      <c r="C13" s="69">
        <f>C15+C29+C30+C33+C31+C32</f>
        <v>111598.56654999999</v>
      </c>
      <c r="D13" s="69">
        <f t="shared" ref="D13:E13" si="1">D15+D29+D30+D33+D31+D32</f>
        <v>27899.641637499997</v>
      </c>
      <c r="E13" s="69">
        <f t="shared" si="1"/>
        <v>27899.641637499997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94313.099999999991</v>
      </c>
      <c r="D15" s="51">
        <f t="shared" ref="D15:E15" si="3">D17+D20+D23+D26</f>
        <v>23578.274999999998</v>
      </c>
      <c r="E15" s="51">
        <f t="shared" si="3"/>
        <v>23578.274999999998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2">
        <v>5076.3999999999996</v>
      </c>
      <c r="D17" s="51">
        <f>C17/4</f>
        <v>1269.0999999999999</v>
      </c>
      <c r="E17" s="51">
        <f t="shared" si="2"/>
        <v>1269.0999999999999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19">
        <f t="shared" si="2"/>
        <v>3</v>
      </c>
      <c r="E18" s="19">
        <f t="shared" si="2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141211.11111111109</v>
      </c>
      <c r="D19" s="19">
        <f t="shared" si="2"/>
        <v>141211.11111111109</v>
      </c>
      <c r="E19" s="19">
        <f t="shared" si="2"/>
        <v>141211.11111111109</v>
      </c>
    </row>
    <row r="20" spans="1:5" s="23" customFormat="1" ht="25.5" x14ac:dyDescent="0.3">
      <c r="A20" s="20" t="s">
        <v>31</v>
      </c>
      <c r="B20" s="60" t="s">
        <v>2</v>
      </c>
      <c r="C20" s="62">
        <v>70514.2</v>
      </c>
      <c r="D20" s="51">
        <f>C20/4</f>
        <v>17628.55</v>
      </c>
      <c r="E20" s="51">
        <f t="shared" si="2"/>
        <v>17628.55</v>
      </c>
    </row>
    <row r="21" spans="1:5" x14ac:dyDescent="0.3">
      <c r="A21" s="10" t="s">
        <v>4</v>
      </c>
      <c r="B21" s="11" t="s">
        <v>3</v>
      </c>
      <c r="C21" s="42">
        <v>24.1</v>
      </c>
      <c r="D21" s="19">
        <f t="shared" si="2"/>
        <v>24.1</v>
      </c>
      <c r="E21" s="19">
        <f t="shared" si="2"/>
        <v>24.1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243825.03457814659</v>
      </c>
      <c r="D22" s="19">
        <f t="shared" si="2"/>
        <v>243825.03457814659</v>
      </c>
      <c r="E22" s="19">
        <f t="shared" si="2"/>
        <v>243825.03457814659</v>
      </c>
    </row>
    <row r="23" spans="1:5" ht="57" x14ac:dyDescent="0.3">
      <c r="A23" s="12" t="s">
        <v>37</v>
      </c>
      <c r="B23" s="58" t="s">
        <v>2</v>
      </c>
      <c r="C23" s="62">
        <v>4069.9</v>
      </c>
      <c r="D23" s="51">
        <f>C23/4</f>
        <v>1017.475</v>
      </c>
      <c r="E23" s="51">
        <f t="shared" si="2"/>
        <v>1017.475</v>
      </c>
    </row>
    <row r="24" spans="1:5" x14ac:dyDescent="0.3">
      <c r="A24" s="10" t="s">
        <v>4</v>
      </c>
      <c r="B24" s="11" t="s">
        <v>3</v>
      </c>
      <c r="C24" s="42">
        <v>3</v>
      </c>
      <c r="D24" s="19">
        <f t="shared" si="2"/>
        <v>3</v>
      </c>
      <c r="E24" s="19">
        <f t="shared" si="2"/>
        <v>3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113052.7777777778</v>
      </c>
      <c r="D25" s="19">
        <f t="shared" si="2"/>
        <v>113052.7777777778</v>
      </c>
      <c r="E25" s="19">
        <f t="shared" si="2"/>
        <v>113052.7777777778</v>
      </c>
    </row>
    <row r="26" spans="1:5" ht="25.5" x14ac:dyDescent="0.3">
      <c r="A26" s="5" t="s">
        <v>23</v>
      </c>
      <c r="B26" s="58" t="s">
        <v>2</v>
      </c>
      <c r="C26" s="62">
        <v>14652.6</v>
      </c>
      <c r="D26" s="51">
        <f>C26/4</f>
        <v>3663.15</v>
      </c>
      <c r="E26" s="51">
        <f t="shared" si="2"/>
        <v>3663.15</v>
      </c>
    </row>
    <row r="27" spans="1:5" x14ac:dyDescent="0.3">
      <c r="A27" s="10" t="s">
        <v>4</v>
      </c>
      <c r="B27" s="11" t="s">
        <v>3</v>
      </c>
      <c r="C27" s="42">
        <v>16.5</v>
      </c>
      <c r="D27" s="19">
        <f t="shared" si="2"/>
        <v>16.5</v>
      </c>
      <c r="E27" s="19">
        <f t="shared" si="2"/>
        <v>16.5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74003.030303030304</v>
      </c>
      <c r="D28" s="19">
        <f t="shared" si="2"/>
        <v>74003.030303030304</v>
      </c>
      <c r="E28" s="19">
        <f t="shared" si="2"/>
        <v>74003.030303030304</v>
      </c>
    </row>
    <row r="29" spans="1:5" ht="25.5" x14ac:dyDescent="0.3">
      <c r="A29" s="5" t="s">
        <v>5</v>
      </c>
      <c r="B29" s="6" t="s">
        <v>2</v>
      </c>
      <c r="C29" s="51">
        <f>C15*10.05%</f>
        <v>9478.4665499999992</v>
      </c>
      <c r="D29" s="51">
        <f t="shared" ref="D29:E29" si="4">D15*10.05%</f>
        <v>2369.6166374999998</v>
      </c>
      <c r="E29" s="51">
        <f t="shared" si="4"/>
        <v>2369.6166374999998</v>
      </c>
    </row>
    <row r="30" spans="1:5" ht="52.5" x14ac:dyDescent="0.3">
      <c r="A30" s="12" t="s">
        <v>6</v>
      </c>
      <c r="B30" s="6" t="s">
        <v>2</v>
      </c>
      <c r="C30" s="51">
        <v>4523</v>
      </c>
      <c r="D30" s="51">
        <f>C30/4</f>
        <v>1130.75</v>
      </c>
      <c r="E30" s="51">
        <f t="shared" si="2"/>
        <v>1130.75</v>
      </c>
    </row>
    <row r="31" spans="1:5" ht="40.5" x14ac:dyDescent="0.3">
      <c r="A31" s="12" t="s">
        <v>7</v>
      </c>
      <c r="B31" s="6" t="s">
        <v>2</v>
      </c>
      <c r="C31" s="19"/>
      <c r="D31" s="19"/>
      <c r="E31" s="19"/>
    </row>
    <row r="32" spans="1:5" ht="36.75" x14ac:dyDescent="0.3">
      <c r="A32" s="12" t="s">
        <v>8</v>
      </c>
      <c r="B32" s="6" t="s">
        <v>2</v>
      </c>
      <c r="C32" s="51"/>
      <c r="D32" s="51"/>
      <c r="E32" s="51"/>
    </row>
    <row r="33" spans="1:5" ht="58.5" customHeight="1" x14ac:dyDescent="0.3">
      <c r="A33" s="12" t="s">
        <v>9</v>
      </c>
      <c r="B33" s="6" t="s">
        <v>2</v>
      </c>
      <c r="C33" s="51">
        <v>3284</v>
      </c>
      <c r="D33" s="51">
        <f>C33/4</f>
        <v>821</v>
      </c>
      <c r="E33" s="51">
        <f t="shared" si="2"/>
        <v>821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" right="0" top="0" bottom="0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7" customHeight="1" x14ac:dyDescent="0.3">
      <c r="A4" s="89" t="s">
        <v>56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85</v>
      </c>
      <c r="D11" s="54">
        <f>C11</f>
        <v>85</v>
      </c>
      <c r="E11" s="54">
        <f>D11</f>
        <v>85</v>
      </c>
    </row>
    <row r="12" spans="1:7" ht="25.5" x14ac:dyDescent="0.3">
      <c r="A12" s="10" t="s">
        <v>24</v>
      </c>
      <c r="B12" s="6" t="s">
        <v>2</v>
      </c>
      <c r="C12" s="19">
        <f>(C13-C32)/C11</f>
        <v>1370.9042288235296</v>
      </c>
      <c r="D12" s="19">
        <f t="shared" ref="D12:E12" si="0">(D13-D32)/D11</f>
        <v>1028.178171617647</v>
      </c>
      <c r="E12" s="19">
        <f t="shared" si="0"/>
        <v>1028.178171617647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116734.85945000002</v>
      </c>
      <c r="D13" s="51">
        <f t="shared" ref="D13:E13" si="1">D15+D29+D30+D33+D31+D32</f>
        <v>87603.144587499992</v>
      </c>
      <c r="E13" s="51">
        <f t="shared" si="1"/>
        <v>87603.144587499992</v>
      </c>
    </row>
    <row r="14" spans="1:7" x14ac:dyDescent="0.3">
      <c r="A14" s="8" t="s">
        <v>0</v>
      </c>
      <c r="B14" s="9"/>
      <c r="C14" s="19"/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86138.900000000009</v>
      </c>
      <c r="D15" s="51">
        <f t="shared" ref="D15:E15" si="3">D17+D20+D23+D26</f>
        <v>64604.174999999988</v>
      </c>
      <c r="E15" s="51">
        <f t="shared" si="3"/>
        <v>64604.174999999988</v>
      </c>
    </row>
    <row r="16" spans="1:7" x14ac:dyDescent="0.3">
      <c r="A16" s="8" t="s">
        <v>1</v>
      </c>
      <c r="B16" s="9"/>
      <c r="C16" s="19"/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2">
        <v>7069.1</v>
      </c>
      <c r="D17" s="51">
        <f>(C17/4)*3</f>
        <v>5301.8250000000007</v>
      </c>
      <c r="E17" s="62">
        <f t="shared" si="2"/>
        <v>5301.8250000000007</v>
      </c>
    </row>
    <row r="18" spans="1:5" s="23" customFormat="1" x14ac:dyDescent="0.3">
      <c r="A18" s="27" t="s">
        <v>4</v>
      </c>
      <c r="B18" s="28" t="s">
        <v>3</v>
      </c>
      <c r="C18" s="35">
        <v>3</v>
      </c>
      <c r="D18" s="35">
        <f t="shared" si="2"/>
        <v>3</v>
      </c>
      <c r="E18" s="35">
        <f t="shared" si="2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196563.88888888891</v>
      </c>
      <c r="D19" s="35">
        <f t="shared" si="2"/>
        <v>196563.88888888891</v>
      </c>
      <c r="E19" s="35">
        <f t="shared" si="2"/>
        <v>196563.88888888891</v>
      </c>
    </row>
    <row r="20" spans="1:5" s="23" customFormat="1" ht="25.5" x14ac:dyDescent="0.3">
      <c r="A20" s="20" t="s">
        <v>31</v>
      </c>
      <c r="B20" s="60" t="s">
        <v>2</v>
      </c>
      <c r="C20" s="62">
        <v>60512.2</v>
      </c>
      <c r="D20" s="51">
        <f>(C20/4)*3</f>
        <v>45384.149999999994</v>
      </c>
      <c r="E20" s="62">
        <f t="shared" si="2"/>
        <v>45384.149999999994</v>
      </c>
    </row>
    <row r="21" spans="1:5" s="23" customFormat="1" x14ac:dyDescent="0.3">
      <c r="A21" s="27" t="s">
        <v>4</v>
      </c>
      <c r="B21" s="28" t="s">
        <v>3</v>
      </c>
      <c r="C21" s="35">
        <v>20.9</v>
      </c>
      <c r="D21" s="35">
        <f t="shared" si="2"/>
        <v>20.9</v>
      </c>
      <c r="E21" s="35">
        <f t="shared" si="2"/>
        <v>20.9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241276.71451355665</v>
      </c>
      <c r="D22" s="35">
        <f t="shared" si="2"/>
        <v>241276.71451355665</v>
      </c>
      <c r="E22" s="35">
        <f t="shared" si="2"/>
        <v>241276.71451355665</v>
      </c>
    </row>
    <row r="23" spans="1:5" ht="39" x14ac:dyDescent="0.3">
      <c r="A23" s="12" t="s">
        <v>37</v>
      </c>
      <c r="B23" s="58" t="s">
        <v>2</v>
      </c>
      <c r="C23" s="62">
        <v>5571.1</v>
      </c>
      <c r="D23" s="51">
        <f>(C23/4)*3</f>
        <v>4178.3250000000007</v>
      </c>
      <c r="E23" s="62">
        <f t="shared" si="2"/>
        <v>4178.3250000000007</v>
      </c>
    </row>
    <row r="24" spans="1:5" x14ac:dyDescent="0.3">
      <c r="A24" s="10" t="s">
        <v>4</v>
      </c>
      <c r="B24" s="11" t="s">
        <v>3</v>
      </c>
      <c r="C24" s="35">
        <v>2.5</v>
      </c>
      <c r="D24" s="35">
        <f t="shared" si="2"/>
        <v>2.5</v>
      </c>
      <c r="E24" s="35">
        <f t="shared" si="2"/>
        <v>2.5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185703.33333333334</v>
      </c>
      <c r="D25" s="35">
        <f t="shared" si="2"/>
        <v>185703.33333333334</v>
      </c>
      <c r="E25" s="35">
        <f t="shared" si="2"/>
        <v>185703.33333333334</v>
      </c>
    </row>
    <row r="26" spans="1:5" ht="25.5" x14ac:dyDescent="0.3">
      <c r="A26" s="5" t="s">
        <v>23</v>
      </c>
      <c r="B26" s="58" t="s">
        <v>2</v>
      </c>
      <c r="C26" s="62">
        <v>12986.5</v>
      </c>
      <c r="D26" s="51">
        <f>(C26/4)*3</f>
        <v>9739.875</v>
      </c>
      <c r="E26" s="62">
        <f t="shared" si="2"/>
        <v>9739.875</v>
      </c>
    </row>
    <row r="27" spans="1:5" x14ac:dyDescent="0.3">
      <c r="A27" s="10" t="s">
        <v>4</v>
      </c>
      <c r="B27" s="11" t="s">
        <v>3</v>
      </c>
      <c r="C27" s="35">
        <v>18.5</v>
      </c>
      <c r="D27" s="35">
        <f t="shared" si="2"/>
        <v>18.5</v>
      </c>
      <c r="E27" s="35">
        <f t="shared" si="2"/>
        <v>18.5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58497.747747747744</v>
      </c>
      <c r="D28" s="35">
        <f t="shared" si="2"/>
        <v>58497.747747747744</v>
      </c>
      <c r="E28" s="35">
        <f t="shared" si="2"/>
        <v>58497.747747747744</v>
      </c>
    </row>
    <row r="29" spans="1:5" ht="25.5" x14ac:dyDescent="0.3">
      <c r="A29" s="5" t="s">
        <v>5</v>
      </c>
      <c r="B29" s="6" t="s">
        <v>2</v>
      </c>
      <c r="C29" s="51">
        <f>C15*10.05%</f>
        <v>8656.9594500000021</v>
      </c>
      <c r="D29" s="51">
        <f t="shared" ref="D29:E29" si="4">D15*10.05%</f>
        <v>6492.7195874999989</v>
      </c>
      <c r="E29" s="51">
        <f t="shared" si="4"/>
        <v>6492.7195874999989</v>
      </c>
    </row>
    <row r="30" spans="1:5" ht="36.75" x14ac:dyDescent="0.3">
      <c r="A30" s="12" t="s">
        <v>6</v>
      </c>
      <c r="B30" s="6" t="s">
        <v>2</v>
      </c>
      <c r="C30" s="51">
        <v>6059</v>
      </c>
      <c r="D30" s="51">
        <f>(C30/4)*3</f>
        <v>4544.25</v>
      </c>
      <c r="E30" s="62">
        <f t="shared" si="2"/>
        <v>4544.25</v>
      </c>
    </row>
    <row r="31" spans="1:5" ht="25.5" x14ac:dyDescent="0.3">
      <c r="A31" s="12" t="s">
        <v>7</v>
      </c>
      <c r="B31" s="6" t="s">
        <v>2</v>
      </c>
      <c r="C31" s="51">
        <v>8085</v>
      </c>
      <c r="D31" s="51">
        <f>(C31/4)*3</f>
        <v>6063.75</v>
      </c>
      <c r="E31" s="62">
        <f t="shared" si="2"/>
        <v>6063.75</v>
      </c>
    </row>
    <row r="32" spans="1:5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62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7587</v>
      </c>
      <c r="D33" s="51">
        <f>(C33/4)*3</f>
        <v>5690.25</v>
      </c>
      <c r="E33" s="62">
        <f t="shared" si="2"/>
        <v>5690.25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8" workbookViewId="0">
      <selection activeCell="C32" sqref="C32:D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4.25" customHeight="1" x14ac:dyDescent="0.3">
      <c r="A4" s="89" t="s">
        <v>55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72</v>
      </c>
      <c r="D11" s="54">
        <f>C11</f>
        <v>72</v>
      </c>
      <c r="E11" s="54">
        <f>D11</f>
        <v>72</v>
      </c>
    </row>
    <row r="12" spans="1:7" ht="25.5" x14ac:dyDescent="0.3">
      <c r="A12" s="10" t="s">
        <v>24</v>
      </c>
      <c r="B12" s="6" t="s">
        <v>2</v>
      </c>
      <c r="C12" s="19">
        <f>(C13-C32)/C11</f>
        <v>1631.3266444444444</v>
      </c>
      <c r="D12" s="19">
        <f t="shared" ref="D12" si="0">(D13-D32)/D11</f>
        <v>1223.4949833333333</v>
      </c>
      <c r="E12" s="19">
        <f t="shared" ref="E12" si="1">(E13-E32)/E11</f>
        <v>1223.4949833333333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117663.5184</v>
      </c>
      <c r="D13" s="51">
        <f t="shared" ref="D13:E13" si="2">D15+D29+D30+D33+D31+D32</f>
        <v>88299.638800000001</v>
      </c>
      <c r="E13" s="51">
        <f t="shared" si="2"/>
        <v>88299.638800000001</v>
      </c>
    </row>
    <row r="14" spans="1:7" x14ac:dyDescent="0.3">
      <c r="A14" s="8" t="s">
        <v>0</v>
      </c>
      <c r="B14" s="9"/>
      <c r="C14" s="19"/>
      <c r="D14" s="19">
        <f t="shared" ref="D14:E33" si="3">C14</f>
        <v>0</v>
      </c>
      <c r="E14" s="19">
        <f t="shared" si="3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96076.800000000003</v>
      </c>
      <c r="D15" s="51">
        <f t="shared" ref="D15:E15" si="4">D17+D20+D23+D26</f>
        <v>72057.600000000006</v>
      </c>
      <c r="E15" s="51">
        <f t="shared" si="4"/>
        <v>72057.600000000006</v>
      </c>
    </row>
    <row r="16" spans="1:7" x14ac:dyDescent="0.3">
      <c r="A16" s="8" t="s">
        <v>1</v>
      </c>
      <c r="B16" s="9"/>
      <c r="C16" s="19"/>
      <c r="D16" s="19">
        <f t="shared" si="3"/>
        <v>0</v>
      </c>
      <c r="E16" s="19">
        <f t="shared" si="3"/>
        <v>0</v>
      </c>
    </row>
    <row r="17" spans="1:6" s="23" customFormat="1" ht="25.5" x14ac:dyDescent="0.3">
      <c r="A17" s="20" t="s">
        <v>30</v>
      </c>
      <c r="B17" s="60" t="s">
        <v>2</v>
      </c>
      <c r="C17" s="61">
        <v>7222.6</v>
      </c>
      <c r="D17" s="51">
        <f>(C17/4)*3</f>
        <v>5416.9500000000007</v>
      </c>
      <c r="E17" s="51">
        <f t="shared" si="3"/>
        <v>5416.9500000000007</v>
      </c>
    </row>
    <row r="18" spans="1:6" s="23" customFormat="1" x14ac:dyDescent="0.3">
      <c r="A18" s="27" t="s">
        <v>4</v>
      </c>
      <c r="B18" s="28" t="s">
        <v>3</v>
      </c>
      <c r="C18" s="44">
        <v>3</v>
      </c>
      <c r="D18" s="19">
        <f t="shared" si="3"/>
        <v>3</v>
      </c>
      <c r="E18" s="19">
        <f t="shared" si="3"/>
        <v>3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200827.77777777775</v>
      </c>
      <c r="D19" s="19">
        <f t="shared" si="3"/>
        <v>200827.77777777775</v>
      </c>
      <c r="E19" s="19">
        <f t="shared" si="3"/>
        <v>200827.77777777775</v>
      </c>
    </row>
    <row r="20" spans="1:6" s="23" customFormat="1" ht="25.5" x14ac:dyDescent="0.3">
      <c r="A20" s="20" t="s">
        <v>31</v>
      </c>
      <c r="B20" s="60" t="s">
        <v>2</v>
      </c>
      <c r="C20" s="61">
        <v>70127.5</v>
      </c>
      <c r="D20" s="51">
        <f>(C20/4)*3</f>
        <v>52595.625</v>
      </c>
      <c r="E20" s="51">
        <f t="shared" si="3"/>
        <v>52595.625</v>
      </c>
    </row>
    <row r="21" spans="1:6" s="23" customFormat="1" x14ac:dyDescent="0.3">
      <c r="A21" s="27" t="s">
        <v>4</v>
      </c>
      <c r="B21" s="28" t="s">
        <v>3</v>
      </c>
      <c r="C21" s="44">
        <v>25.1</v>
      </c>
      <c r="D21" s="19">
        <f t="shared" si="3"/>
        <v>25.1</v>
      </c>
      <c r="E21" s="19">
        <f t="shared" si="3"/>
        <v>25.1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232827.02523240368</v>
      </c>
      <c r="D22" s="19">
        <f t="shared" si="3"/>
        <v>232827.02523240368</v>
      </c>
      <c r="E22" s="19">
        <f t="shared" si="3"/>
        <v>232827.02523240368</v>
      </c>
    </row>
    <row r="23" spans="1:6" ht="39" x14ac:dyDescent="0.3">
      <c r="A23" s="12" t="s">
        <v>37</v>
      </c>
      <c r="B23" s="58" t="s">
        <v>2</v>
      </c>
      <c r="C23" s="61">
        <v>5019.5</v>
      </c>
      <c r="D23" s="51">
        <f>(C23/4)*3</f>
        <v>3764.625</v>
      </c>
      <c r="E23" s="51">
        <f t="shared" si="3"/>
        <v>3764.625</v>
      </c>
    </row>
    <row r="24" spans="1:6" x14ac:dyDescent="0.3">
      <c r="A24" s="10" t="s">
        <v>4</v>
      </c>
      <c r="B24" s="11" t="s">
        <v>3</v>
      </c>
      <c r="C24" s="44">
        <v>3</v>
      </c>
      <c r="D24" s="19">
        <f t="shared" si="3"/>
        <v>3</v>
      </c>
      <c r="E24" s="19">
        <f t="shared" si="3"/>
        <v>3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139430.55555555556</v>
      </c>
      <c r="D25" s="19">
        <f t="shared" si="3"/>
        <v>139430.55555555556</v>
      </c>
      <c r="E25" s="19">
        <f t="shared" si="3"/>
        <v>139430.55555555556</v>
      </c>
      <c r="F25" s="2" t="s">
        <v>32</v>
      </c>
    </row>
    <row r="26" spans="1:6" ht="25.5" x14ac:dyDescent="0.3">
      <c r="A26" s="5" t="s">
        <v>23</v>
      </c>
      <c r="B26" s="58" t="s">
        <v>2</v>
      </c>
      <c r="C26" s="61">
        <v>13707.2</v>
      </c>
      <c r="D26" s="51">
        <f>(C26/4)*3</f>
        <v>10280.400000000001</v>
      </c>
      <c r="E26" s="51">
        <f t="shared" si="3"/>
        <v>10280.400000000001</v>
      </c>
    </row>
    <row r="27" spans="1:6" x14ac:dyDescent="0.3">
      <c r="A27" s="10" t="s">
        <v>4</v>
      </c>
      <c r="B27" s="11" t="s">
        <v>3</v>
      </c>
      <c r="C27" s="44">
        <v>17.5</v>
      </c>
      <c r="D27" s="19">
        <f t="shared" si="3"/>
        <v>17.5</v>
      </c>
      <c r="E27" s="19">
        <f t="shared" si="3"/>
        <v>17.5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65272.380952380954</v>
      </c>
      <c r="D28" s="19">
        <f t="shared" si="3"/>
        <v>65272.380952380954</v>
      </c>
      <c r="E28" s="19">
        <f t="shared" si="3"/>
        <v>65272.380952380954</v>
      </c>
    </row>
    <row r="29" spans="1:6" ht="25.5" x14ac:dyDescent="0.3">
      <c r="A29" s="5" t="s">
        <v>5</v>
      </c>
      <c r="B29" s="6" t="s">
        <v>2</v>
      </c>
      <c r="C29" s="51">
        <f>C15*10.05%</f>
        <v>9655.7184000000016</v>
      </c>
      <c r="D29" s="51">
        <f t="shared" ref="D29:E29" si="5">D15*10.05%</f>
        <v>7241.7888000000012</v>
      </c>
      <c r="E29" s="51">
        <f t="shared" si="5"/>
        <v>7241.7888000000012</v>
      </c>
    </row>
    <row r="30" spans="1:6" ht="36.75" x14ac:dyDescent="0.3">
      <c r="A30" s="12" t="s">
        <v>6</v>
      </c>
      <c r="B30" s="6" t="s">
        <v>2</v>
      </c>
      <c r="C30" s="51">
        <v>3790</v>
      </c>
      <c r="D30" s="51">
        <f>(C30/4)*3</f>
        <v>2842.5</v>
      </c>
      <c r="E30" s="51">
        <f t="shared" si="3"/>
        <v>2842.5</v>
      </c>
    </row>
    <row r="31" spans="1:6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19">
        <f t="shared" si="3"/>
        <v>0</v>
      </c>
    </row>
    <row r="32" spans="1:6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si="3"/>
        <v>208</v>
      </c>
    </row>
    <row r="33" spans="1:5" ht="38.25" customHeight="1" x14ac:dyDescent="0.3">
      <c r="A33" s="12" t="s">
        <v>9</v>
      </c>
      <c r="B33" s="6" t="s">
        <v>2</v>
      </c>
      <c r="C33" s="51">
        <v>7933</v>
      </c>
      <c r="D33" s="51">
        <f>(C33/4)*3</f>
        <v>5949.75</v>
      </c>
      <c r="E33" s="51">
        <f t="shared" si="3"/>
        <v>5949.75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8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1.25" customHeight="1" x14ac:dyDescent="0.3">
      <c r="A4" s="89" t="s">
        <v>54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78</v>
      </c>
      <c r="D11" s="54">
        <f>C11</f>
        <v>78</v>
      </c>
      <c r="E11" s="54">
        <f>D11</f>
        <v>78</v>
      </c>
    </row>
    <row r="12" spans="1:7" ht="25.5" x14ac:dyDescent="0.3">
      <c r="A12" s="10" t="s">
        <v>24</v>
      </c>
      <c r="B12" s="6" t="s">
        <v>2</v>
      </c>
      <c r="C12" s="35">
        <f>(C13-C32)/C11</f>
        <v>1424.6273967948716</v>
      </c>
      <c r="D12" s="35">
        <f t="shared" ref="D12:E12" si="0">(D13-D32)/D11</f>
        <v>1068.4705475961539</v>
      </c>
      <c r="E12" s="35">
        <f t="shared" si="0"/>
        <v>1068.4705475961539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111120.93694999999</v>
      </c>
      <c r="D13" s="51">
        <f t="shared" ref="D13:E13" si="1">D15+D29+D30+D33+D31+D32</f>
        <v>83340.702712500002</v>
      </c>
      <c r="E13" s="51">
        <f t="shared" si="1"/>
        <v>83340.702712500002</v>
      </c>
    </row>
    <row r="14" spans="1:7" x14ac:dyDescent="0.3">
      <c r="A14" s="8" t="s">
        <v>0</v>
      </c>
      <c r="B14" s="9"/>
      <c r="C14" s="35"/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62">
        <f>C17+C20+C23+C26</f>
        <v>85293.9</v>
      </c>
      <c r="D15" s="62">
        <f t="shared" ref="D15:E15" si="3">D17+D20+D23+D26</f>
        <v>63970.424999999996</v>
      </c>
      <c r="E15" s="62">
        <f t="shared" si="3"/>
        <v>63970.424999999996</v>
      </c>
    </row>
    <row r="16" spans="1:7" x14ac:dyDescent="0.3">
      <c r="A16" s="8" t="s">
        <v>1</v>
      </c>
      <c r="B16" s="9"/>
      <c r="C16" s="35"/>
      <c r="D16" s="35">
        <f t="shared" si="2"/>
        <v>0</v>
      </c>
      <c r="E16" s="35">
        <f t="shared" si="2"/>
        <v>0</v>
      </c>
    </row>
    <row r="17" spans="1:7" s="23" customFormat="1" ht="25.5" x14ac:dyDescent="0.3">
      <c r="A17" s="20" t="s">
        <v>30</v>
      </c>
      <c r="B17" s="60" t="s">
        <v>2</v>
      </c>
      <c r="C17" s="62">
        <v>7466.3</v>
      </c>
      <c r="D17" s="51">
        <f>(C17/4)*3</f>
        <v>5599.7250000000004</v>
      </c>
      <c r="E17" s="62">
        <f t="shared" si="2"/>
        <v>5599.7250000000004</v>
      </c>
      <c r="G17" s="23" t="s">
        <v>32</v>
      </c>
    </row>
    <row r="18" spans="1:7" s="23" customFormat="1" x14ac:dyDescent="0.3">
      <c r="A18" s="27" t="s">
        <v>4</v>
      </c>
      <c r="B18" s="28" t="s">
        <v>3</v>
      </c>
      <c r="C18" s="35">
        <v>3</v>
      </c>
      <c r="D18" s="35">
        <f t="shared" si="2"/>
        <v>3</v>
      </c>
      <c r="E18" s="35">
        <f t="shared" si="2"/>
        <v>3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207597.22222222225</v>
      </c>
      <c r="D19" s="35">
        <f t="shared" si="2"/>
        <v>207597.22222222225</v>
      </c>
      <c r="E19" s="35">
        <f t="shared" si="2"/>
        <v>207597.22222222225</v>
      </c>
    </row>
    <row r="20" spans="1:7" s="23" customFormat="1" ht="25.5" x14ac:dyDescent="0.3">
      <c r="A20" s="20" t="s">
        <v>31</v>
      </c>
      <c r="B20" s="60" t="s">
        <v>2</v>
      </c>
      <c r="C20" s="62">
        <v>61826.2</v>
      </c>
      <c r="D20" s="51">
        <f>(C20/4)*3</f>
        <v>46369.649999999994</v>
      </c>
      <c r="E20" s="62">
        <f t="shared" si="2"/>
        <v>46369.649999999994</v>
      </c>
    </row>
    <row r="21" spans="1:7" x14ac:dyDescent="0.3">
      <c r="A21" s="10" t="s">
        <v>4</v>
      </c>
      <c r="B21" s="11" t="s">
        <v>3</v>
      </c>
      <c r="C21" s="35">
        <v>20.9</v>
      </c>
      <c r="D21" s="35">
        <f t="shared" si="2"/>
        <v>20.9</v>
      </c>
      <c r="E21" s="35">
        <f t="shared" si="2"/>
        <v>20.9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246515.94896331741</v>
      </c>
      <c r="D22" s="35">
        <f t="shared" si="2"/>
        <v>246515.94896331741</v>
      </c>
      <c r="E22" s="35">
        <f t="shared" si="2"/>
        <v>246515.94896331741</v>
      </c>
    </row>
    <row r="23" spans="1:7" ht="39" x14ac:dyDescent="0.3">
      <c r="A23" s="12" t="s">
        <v>37</v>
      </c>
      <c r="B23" s="58" t="s">
        <v>2</v>
      </c>
      <c r="C23" s="62">
        <v>2855.7</v>
      </c>
      <c r="D23" s="51">
        <f>(C23/4)*3</f>
        <v>2141.7749999999996</v>
      </c>
      <c r="E23" s="62">
        <f t="shared" ref="E23" si="4">D23</f>
        <v>2141.7749999999996</v>
      </c>
    </row>
    <row r="24" spans="1:7" x14ac:dyDescent="0.3">
      <c r="A24" s="10" t="s">
        <v>4</v>
      </c>
      <c r="B24" s="11" t="s">
        <v>3</v>
      </c>
      <c r="C24" s="44">
        <v>1.5</v>
      </c>
      <c r="D24" s="44">
        <v>1.5</v>
      </c>
      <c r="E24" s="44">
        <v>1.5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158650</v>
      </c>
      <c r="D25" s="35">
        <f t="shared" si="2"/>
        <v>158650</v>
      </c>
      <c r="E25" s="35">
        <f t="shared" si="2"/>
        <v>158650</v>
      </c>
    </row>
    <row r="26" spans="1:7" ht="25.5" x14ac:dyDescent="0.3">
      <c r="A26" s="5" t="s">
        <v>23</v>
      </c>
      <c r="B26" s="58" t="s">
        <v>2</v>
      </c>
      <c r="C26" s="61">
        <v>13145.7</v>
      </c>
      <c r="D26" s="51">
        <f>(C26/4)*3</f>
        <v>9859.2750000000015</v>
      </c>
      <c r="E26" s="62">
        <f t="shared" si="2"/>
        <v>9859.2750000000015</v>
      </c>
    </row>
    <row r="27" spans="1:7" x14ac:dyDescent="0.3">
      <c r="A27" s="10" t="s">
        <v>4</v>
      </c>
      <c r="B27" s="11" t="s">
        <v>3</v>
      </c>
      <c r="C27" s="44">
        <v>17</v>
      </c>
      <c r="D27" s="35">
        <f t="shared" si="2"/>
        <v>17</v>
      </c>
      <c r="E27" s="35">
        <f t="shared" si="2"/>
        <v>17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64439.705882352951</v>
      </c>
      <c r="D28" s="35">
        <f t="shared" si="2"/>
        <v>64439.705882352951</v>
      </c>
      <c r="E28" s="35">
        <f t="shared" si="2"/>
        <v>64439.705882352951</v>
      </c>
    </row>
    <row r="29" spans="1:7" ht="25.5" x14ac:dyDescent="0.3">
      <c r="A29" s="5" t="s">
        <v>5</v>
      </c>
      <c r="B29" s="6" t="s">
        <v>2</v>
      </c>
      <c r="C29" s="51">
        <f>C15*10.05%</f>
        <v>8572.0369499999997</v>
      </c>
      <c r="D29" s="51">
        <f t="shared" ref="D29:E29" si="5">D15*10.05%</f>
        <v>6429.0277125000002</v>
      </c>
      <c r="E29" s="51">
        <f t="shared" si="5"/>
        <v>6429.0277125000002</v>
      </c>
    </row>
    <row r="30" spans="1:7" ht="36.75" x14ac:dyDescent="0.3">
      <c r="A30" s="12" t="s">
        <v>6</v>
      </c>
      <c r="B30" s="6" t="s">
        <v>2</v>
      </c>
      <c r="C30" s="51">
        <v>4428</v>
      </c>
      <c r="D30" s="51">
        <f>(C30/4)*3</f>
        <v>3321</v>
      </c>
      <c r="E30" s="62">
        <f t="shared" si="2"/>
        <v>3321</v>
      </c>
    </row>
    <row r="31" spans="1:7" ht="25.5" x14ac:dyDescent="0.3">
      <c r="A31" s="12" t="s">
        <v>7</v>
      </c>
      <c r="B31" s="6" t="s">
        <v>2</v>
      </c>
      <c r="C31" s="51">
        <v>2863</v>
      </c>
      <c r="D31" s="51">
        <f>(C31/4)*3</f>
        <v>2147.25</v>
      </c>
      <c r="E31" s="62">
        <f t="shared" si="2"/>
        <v>2147.25</v>
      </c>
    </row>
    <row r="32" spans="1:7" ht="36.75" x14ac:dyDescent="0.3">
      <c r="A32" s="12" t="s">
        <v>8</v>
      </c>
      <c r="B32" s="6" t="s">
        <v>2</v>
      </c>
      <c r="C32" s="51"/>
      <c r="D32" s="51">
        <f>(C32/4)*3</f>
        <v>0</v>
      </c>
      <c r="E32" s="62"/>
    </row>
    <row r="33" spans="1:5" ht="38.25" customHeight="1" x14ac:dyDescent="0.3">
      <c r="A33" s="12" t="s">
        <v>9</v>
      </c>
      <c r="B33" s="6" t="s">
        <v>2</v>
      </c>
      <c r="C33" s="51">
        <v>9964</v>
      </c>
      <c r="D33" s="51">
        <f>(C33/4)*3</f>
        <v>7473</v>
      </c>
      <c r="E33" s="62">
        <f t="shared" si="2"/>
        <v>7473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25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8" customHeight="1" x14ac:dyDescent="0.3">
      <c r="A4" s="89" t="s">
        <v>53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24</v>
      </c>
      <c r="D11" s="54">
        <f>C11</f>
        <v>24</v>
      </c>
      <c r="E11" s="54">
        <f>D11</f>
        <v>24</v>
      </c>
    </row>
    <row r="12" spans="1:7" ht="25.5" x14ac:dyDescent="0.3">
      <c r="A12" s="10" t="s">
        <v>24</v>
      </c>
      <c r="B12" s="6" t="s">
        <v>2</v>
      </c>
      <c r="C12" s="19">
        <f>(C13-C32)/C11</f>
        <v>2453.14134375</v>
      </c>
      <c r="D12" s="19">
        <f t="shared" ref="D12:E12" si="0">(D13-D32)/D11</f>
        <v>1839.8560078125004</v>
      </c>
      <c r="E12" s="19">
        <f t="shared" si="0"/>
        <v>1839.8560078125004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83769.392250000004</v>
      </c>
      <c r="D13" s="51">
        <f t="shared" ref="D13:E13" si="1">D15+D29+D30+D33+D31+D32</f>
        <v>62827.044187500011</v>
      </c>
      <c r="E13" s="51">
        <f t="shared" si="1"/>
        <v>62827.044187500011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46884.5</v>
      </c>
      <c r="D15" s="51">
        <f t="shared" ref="D15:E15" si="3">D17+D20+D23+D26</f>
        <v>35163.375000000007</v>
      </c>
      <c r="E15" s="51">
        <f t="shared" si="3"/>
        <v>35163.375000000007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60" t="s">
        <v>2</v>
      </c>
      <c r="C17" s="62">
        <v>4525.6000000000004</v>
      </c>
      <c r="D17" s="51">
        <f>(C17/4)*3</f>
        <v>3394.2000000000003</v>
      </c>
      <c r="E17" s="51">
        <f t="shared" si="2"/>
        <v>3394.2000000000003</v>
      </c>
    </row>
    <row r="18" spans="1:6" s="23" customFormat="1" x14ac:dyDescent="0.3">
      <c r="A18" s="27" t="s">
        <v>4</v>
      </c>
      <c r="B18" s="28" t="s">
        <v>3</v>
      </c>
      <c r="C18" s="42">
        <v>2</v>
      </c>
      <c r="D18" s="19">
        <f t="shared" si="2"/>
        <v>2</v>
      </c>
      <c r="E18" s="19">
        <f t="shared" si="2"/>
        <v>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188766.66666666669</v>
      </c>
      <c r="D19" s="19">
        <f t="shared" si="2"/>
        <v>188766.66666666669</v>
      </c>
      <c r="E19" s="19">
        <f t="shared" si="2"/>
        <v>188766.66666666669</v>
      </c>
    </row>
    <row r="20" spans="1:6" s="23" customFormat="1" ht="25.5" x14ac:dyDescent="0.3">
      <c r="A20" s="20" t="s">
        <v>31</v>
      </c>
      <c r="B20" s="60" t="s">
        <v>2</v>
      </c>
      <c r="C20" s="62">
        <v>29283.4</v>
      </c>
      <c r="D20" s="51">
        <f>(C20/4)*3</f>
        <v>21962.550000000003</v>
      </c>
      <c r="E20" s="51">
        <f t="shared" si="2"/>
        <v>21962.550000000003</v>
      </c>
    </row>
    <row r="21" spans="1:6" s="23" customFormat="1" x14ac:dyDescent="0.3">
      <c r="A21" s="27" t="s">
        <v>4</v>
      </c>
      <c r="B21" s="28" t="s">
        <v>3</v>
      </c>
      <c r="C21" s="42">
        <v>11.28</v>
      </c>
      <c r="D21" s="19">
        <f t="shared" si="2"/>
        <v>11.28</v>
      </c>
      <c r="E21" s="19">
        <f t="shared" si="2"/>
        <v>11.28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216337.17494089837</v>
      </c>
      <c r="D22" s="19">
        <f t="shared" si="2"/>
        <v>216337.17494089837</v>
      </c>
      <c r="E22" s="19">
        <f t="shared" si="2"/>
        <v>216337.17494089837</v>
      </c>
    </row>
    <row r="23" spans="1:6" ht="39" x14ac:dyDescent="0.3">
      <c r="A23" s="12" t="s">
        <v>37</v>
      </c>
      <c r="B23" s="58" t="s">
        <v>2</v>
      </c>
      <c r="C23" s="62">
        <v>2347.6999999999998</v>
      </c>
      <c r="D23" s="51">
        <f>(C23/4)*3</f>
        <v>1760.7749999999999</v>
      </c>
      <c r="E23" s="51">
        <f t="shared" si="2"/>
        <v>1760.7749999999999</v>
      </c>
    </row>
    <row r="24" spans="1:6" x14ac:dyDescent="0.3">
      <c r="A24" s="10" t="s">
        <v>4</v>
      </c>
      <c r="B24" s="11" t="s">
        <v>3</v>
      </c>
      <c r="C24" s="42">
        <v>1.5</v>
      </c>
      <c r="D24" s="19">
        <f t="shared" si="2"/>
        <v>1.5</v>
      </c>
      <c r="E24" s="19">
        <f t="shared" si="2"/>
        <v>1.5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130427.77777777778</v>
      </c>
      <c r="D25" s="19">
        <f t="shared" si="2"/>
        <v>130427.77777777778</v>
      </c>
      <c r="E25" s="19">
        <f t="shared" si="2"/>
        <v>130427.77777777778</v>
      </c>
    </row>
    <row r="26" spans="1:6" ht="25.5" x14ac:dyDescent="0.3">
      <c r="A26" s="5" t="s">
        <v>23</v>
      </c>
      <c r="B26" s="58" t="s">
        <v>2</v>
      </c>
      <c r="C26" s="62">
        <v>10727.8</v>
      </c>
      <c r="D26" s="51">
        <f>(C26/4)*3</f>
        <v>8045.8499999999995</v>
      </c>
      <c r="E26" s="51">
        <f t="shared" si="2"/>
        <v>8045.8499999999995</v>
      </c>
    </row>
    <row r="27" spans="1:6" x14ac:dyDescent="0.3">
      <c r="A27" s="10" t="s">
        <v>4</v>
      </c>
      <c r="B27" s="11" t="s">
        <v>3</v>
      </c>
      <c r="C27" s="42">
        <v>14</v>
      </c>
      <c r="D27" s="19">
        <f t="shared" si="2"/>
        <v>14</v>
      </c>
      <c r="E27" s="19">
        <f t="shared" si="2"/>
        <v>14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63855.952380952374</v>
      </c>
      <c r="D28" s="19">
        <f t="shared" si="2"/>
        <v>63855.952380952374</v>
      </c>
      <c r="E28" s="19">
        <f t="shared" si="2"/>
        <v>63855.952380952374</v>
      </c>
    </row>
    <row r="29" spans="1:6" ht="25.5" x14ac:dyDescent="0.3">
      <c r="A29" s="5" t="s">
        <v>5</v>
      </c>
      <c r="B29" s="6" t="s">
        <v>2</v>
      </c>
      <c r="C29" s="51">
        <f>C15*10.05%</f>
        <v>4711.8922499999999</v>
      </c>
      <c r="D29" s="51">
        <f t="shared" ref="D29:E29" si="4">D15*10.05%</f>
        <v>3533.919187500001</v>
      </c>
      <c r="E29" s="51">
        <f t="shared" si="4"/>
        <v>3533.919187500001</v>
      </c>
    </row>
    <row r="30" spans="1:6" ht="36.75" x14ac:dyDescent="0.3">
      <c r="A30" s="12" t="s">
        <v>6</v>
      </c>
      <c r="B30" s="6" t="s">
        <v>2</v>
      </c>
      <c r="C30" s="51">
        <v>3510</v>
      </c>
      <c r="D30" s="51">
        <f>(C30/4)*3</f>
        <v>2632.5</v>
      </c>
      <c r="E30" s="51">
        <f t="shared" si="2"/>
        <v>2632.5</v>
      </c>
      <c r="F30" s="47"/>
    </row>
    <row r="31" spans="1:6" ht="25.5" x14ac:dyDescent="0.3">
      <c r="A31" s="12" t="s">
        <v>7</v>
      </c>
      <c r="B31" s="6" t="s">
        <v>2</v>
      </c>
      <c r="C31" s="19">
        <v>0</v>
      </c>
      <c r="D31" s="51">
        <f>(C31/4)*3</f>
        <v>0</v>
      </c>
      <c r="E31" s="19">
        <f t="shared" si="2"/>
        <v>0</v>
      </c>
    </row>
    <row r="32" spans="1:6" ht="36.75" x14ac:dyDescent="0.3">
      <c r="A32" s="12" t="s">
        <v>8</v>
      </c>
      <c r="B32" s="6" t="s">
        <v>2</v>
      </c>
      <c r="C32" s="51">
        <v>24894</v>
      </c>
      <c r="D32" s="51">
        <f>(C32/4)*3</f>
        <v>18670.5</v>
      </c>
      <c r="E32" s="51">
        <f t="shared" si="2"/>
        <v>18670.5</v>
      </c>
    </row>
    <row r="33" spans="1:5" ht="38.25" customHeight="1" x14ac:dyDescent="0.3">
      <c r="A33" s="12" t="s">
        <v>9</v>
      </c>
      <c r="B33" s="6" t="s">
        <v>2</v>
      </c>
      <c r="C33" s="51">
        <v>3769</v>
      </c>
      <c r="D33" s="51">
        <f>(C33/4)*3</f>
        <v>2826.75</v>
      </c>
      <c r="E33" s="51">
        <f t="shared" si="2"/>
        <v>2826.75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5" workbookViewId="0">
      <selection activeCell="D30" sqref="D30: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5.75" customHeight="1" x14ac:dyDescent="0.3">
      <c r="A4" s="89" t="s">
        <v>52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16" t="s">
        <v>19</v>
      </c>
      <c r="D10" s="16" t="s">
        <v>20</v>
      </c>
      <c r="E10" s="15" t="s">
        <v>14</v>
      </c>
    </row>
    <row r="11" spans="1:7" x14ac:dyDescent="0.3">
      <c r="A11" s="5" t="s">
        <v>21</v>
      </c>
      <c r="B11" s="6" t="s">
        <v>10</v>
      </c>
      <c r="C11" s="54">
        <v>32</v>
      </c>
      <c r="D11" s="54">
        <f>C11</f>
        <v>32</v>
      </c>
      <c r="E11" s="54">
        <f>D11</f>
        <v>32</v>
      </c>
    </row>
    <row r="12" spans="1:7" ht="25.5" x14ac:dyDescent="0.3">
      <c r="A12" s="10" t="s">
        <v>24</v>
      </c>
      <c r="B12" s="6" t="s">
        <v>2</v>
      </c>
      <c r="C12" s="17">
        <f>(C13-C32)/C11</f>
        <v>2393.3719609375003</v>
      </c>
      <c r="D12" s="17">
        <f t="shared" ref="D12:E12" si="0">(D13-D32)/D11</f>
        <v>1795.0289707031252</v>
      </c>
      <c r="E12" s="17">
        <f t="shared" si="0"/>
        <v>1795.0289707031252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102310.90275000001</v>
      </c>
      <c r="D13" s="51">
        <f t="shared" ref="D13:E13" si="1">D15+D29+D30+D33+D31+D32</f>
        <v>76733.177062500006</v>
      </c>
      <c r="E13" s="51">
        <f t="shared" si="1"/>
        <v>76733.177062500006</v>
      </c>
    </row>
    <row r="14" spans="1:7" x14ac:dyDescent="0.3">
      <c r="A14" s="8" t="s">
        <v>0</v>
      </c>
      <c r="B14" s="9"/>
      <c r="C14" s="17"/>
      <c r="D14" s="22">
        <f t="shared" ref="D14:E33" si="2">C14</f>
        <v>0</v>
      </c>
      <c r="E14" s="22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63">
        <f>C17+C20+C23+C26</f>
        <v>61705.500000000007</v>
      </c>
      <c r="D15" s="63">
        <f t="shared" ref="D15:E15" si="3">D17+D20+D23+D26</f>
        <v>46279.125</v>
      </c>
      <c r="E15" s="63">
        <f t="shared" si="3"/>
        <v>46279.125</v>
      </c>
    </row>
    <row r="16" spans="1:7" x14ac:dyDescent="0.3">
      <c r="A16" s="8" t="s">
        <v>1</v>
      </c>
      <c r="B16" s="9"/>
      <c r="C16" s="17"/>
      <c r="D16" s="22">
        <f t="shared" si="2"/>
        <v>0</v>
      </c>
      <c r="E16" s="22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5">
        <v>4579.8</v>
      </c>
      <c r="D17" s="51">
        <f>(C17/4)*3</f>
        <v>3434.8500000000004</v>
      </c>
      <c r="E17" s="64">
        <f t="shared" si="2"/>
        <v>3434.8500000000004</v>
      </c>
    </row>
    <row r="18" spans="1:5" s="23" customFormat="1" x14ac:dyDescent="0.3">
      <c r="A18" s="27" t="s">
        <v>4</v>
      </c>
      <c r="B18" s="28" t="s">
        <v>3</v>
      </c>
      <c r="C18" s="55">
        <v>2</v>
      </c>
      <c r="D18" s="82">
        <f t="shared" si="2"/>
        <v>2</v>
      </c>
      <c r="E18" s="82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1">
        <f>C17/12/C18*1000</f>
        <v>190825.00000000003</v>
      </c>
      <c r="D19" s="22">
        <f t="shared" si="2"/>
        <v>190825.00000000003</v>
      </c>
      <c r="E19" s="22">
        <f t="shared" si="2"/>
        <v>190825.00000000003</v>
      </c>
    </row>
    <row r="20" spans="1:5" s="23" customFormat="1" ht="25.5" x14ac:dyDescent="0.3">
      <c r="A20" s="20" t="s">
        <v>31</v>
      </c>
      <c r="B20" s="60" t="s">
        <v>2</v>
      </c>
      <c r="C20" s="65">
        <v>41582.800000000003</v>
      </c>
      <c r="D20" s="51">
        <f>(C20/4)*3</f>
        <v>31187.100000000002</v>
      </c>
      <c r="E20" s="62">
        <f t="shared" si="2"/>
        <v>31187.100000000002</v>
      </c>
    </row>
    <row r="21" spans="1:5" x14ac:dyDescent="0.3">
      <c r="A21" s="10" t="s">
        <v>4</v>
      </c>
      <c r="B21" s="11" t="s">
        <v>3</v>
      </c>
      <c r="C21" s="32">
        <v>14.7</v>
      </c>
      <c r="D21" s="22">
        <f t="shared" si="2"/>
        <v>14.7</v>
      </c>
      <c r="E21" s="22">
        <f t="shared" si="2"/>
        <v>14.7</v>
      </c>
    </row>
    <row r="22" spans="1:5" ht="21.95" customHeight="1" x14ac:dyDescent="0.3">
      <c r="A22" s="10" t="s">
        <v>26</v>
      </c>
      <c r="B22" s="6" t="s">
        <v>27</v>
      </c>
      <c r="C22" s="31">
        <f>C20/12/C21*1000</f>
        <v>235730.15873015876</v>
      </c>
      <c r="D22" s="22">
        <f t="shared" si="2"/>
        <v>235730.15873015876</v>
      </c>
      <c r="E22" s="22">
        <f t="shared" si="2"/>
        <v>235730.15873015876</v>
      </c>
    </row>
    <row r="23" spans="1:5" ht="39" x14ac:dyDescent="0.3">
      <c r="A23" s="12" t="s">
        <v>37</v>
      </c>
      <c r="B23" s="58" t="s">
        <v>2</v>
      </c>
      <c r="C23" s="65">
        <v>4197.5</v>
      </c>
      <c r="D23" s="51">
        <f>(C23/4)*3</f>
        <v>3148.125</v>
      </c>
      <c r="E23" s="80">
        <f t="shared" si="2"/>
        <v>3148.125</v>
      </c>
    </row>
    <row r="24" spans="1:5" x14ac:dyDescent="0.3">
      <c r="A24" s="10" t="s">
        <v>4</v>
      </c>
      <c r="B24" s="11" t="s">
        <v>3</v>
      </c>
      <c r="C24" s="55">
        <v>2</v>
      </c>
      <c r="D24" s="82">
        <f t="shared" si="2"/>
        <v>2</v>
      </c>
      <c r="E24" s="82">
        <f t="shared" si="2"/>
        <v>2</v>
      </c>
    </row>
    <row r="25" spans="1:5" ht="21.95" customHeight="1" x14ac:dyDescent="0.3">
      <c r="A25" s="10" t="s">
        <v>26</v>
      </c>
      <c r="B25" s="6" t="s">
        <v>27</v>
      </c>
      <c r="C25" s="31">
        <f>C23/C24/12*1000</f>
        <v>174895.83333333334</v>
      </c>
      <c r="D25" s="22">
        <f t="shared" si="2"/>
        <v>174895.83333333334</v>
      </c>
      <c r="E25" s="22">
        <f t="shared" si="2"/>
        <v>174895.83333333334</v>
      </c>
    </row>
    <row r="26" spans="1:5" ht="25.5" x14ac:dyDescent="0.3">
      <c r="A26" s="5" t="s">
        <v>23</v>
      </c>
      <c r="B26" s="58" t="s">
        <v>2</v>
      </c>
      <c r="C26" s="65">
        <v>11345.4</v>
      </c>
      <c r="D26" s="51">
        <f>(C26/4)*3</f>
        <v>8509.0499999999993</v>
      </c>
      <c r="E26" s="64">
        <f t="shared" si="2"/>
        <v>8509.0499999999993</v>
      </c>
    </row>
    <row r="27" spans="1:5" x14ac:dyDescent="0.3">
      <c r="A27" s="10" t="s">
        <v>4</v>
      </c>
      <c r="B27" s="11" t="s">
        <v>3</v>
      </c>
      <c r="C27" s="32">
        <v>15</v>
      </c>
      <c r="D27" s="22">
        <f t="shared" si="2"/>
        <v>15</v>
      </c>
      <c r="E27" s="22">
        <f t="shared" si="2"/>
        <v>15</v>
      </c>
    </row>
    <row r="28" spans="1:5" ht="21.95" customHeight="1" x14ac:dyDescent="0.3">
      <c r="A28" s="10" t="s">
        <v>26</v>
      </c>
      <c r="B28" s="6" t="s">
        <v>27</v>
      </c>
      <c r="C28" s="31">
        <f>C26/12/C27*1000</f>
        <v>63029.999999999993</v>
      </c>
      <c r="D28" s="22">
        <f t="shared" si="2"/>
        <v>63029.999999999993</v>
      </c>
      <c r="E28" s="22">
        <f t="shared" si="2"/>
        <v>63029.999999999993</v>
      </c>
    </row>
    <row r="29" spans="1:5" ht="25.5" x14ac:dyDescent="0.3">
      <c r="A29" s="5" t="s">
        <v>5</v>
      </c>
      <c r="B29" s="6" t="s">
        <v>2</v>
      </c>
      <c r="C29" s="51">
        <f>C15*10.05%</f>
        <v>6201.4027500000011</v>
      </c>
      <c r="D29" s="51">
        <f t="shared" ref="D29:E29" si="4">D15*10.05%</f>
        <v>4651.0520624999999</v>
      </c>
      <c r="E29" s="51">
        <f t="shared" si="4"/>
        <v>4651.0520624999999</v>
      </c>
    </row>
    <row r="30" spans="1:5" ht="36.75" x14ac:dyDescent="0.3">
      <c r="A30" s="12" t="s">
        <v>6</v>
      </c>
      <c r="B30" s="6" t="s">
        <v>2</v>
      </c>
      <c r="C30" s="63">
        <v>3862</v>
      </c>
      <c r="D30" s="51">
        <f>(C30/4)*3</f>
        <v>2896.5</v>
      </c>
      <c r="E30" s="64">
        <f t="shared" si="2"/>
        <v>2896.5</v>
      </c>
    </row>
    <row r="31" spans="1:5" ht="25.5" x14ac:dyDescent="0.3">
      <c r="A31" s="12" t="s">
        <v>7</v>
      </c>
      <c r="B31" s="6" t="s">
        <v>2</v>
      </c>
      <c r="C31" s="17">
        <v>0</v>
      </c>
      <c r="D31" s="51">
        <f>(C31/4)*3</f>
        <v>0</v>
      </c>
      <c r="E31" s="22">
        <f t="shared" si="2"/>
        <v>0</v>
      </c>
    </row>
    <row r="32" spans="1:5" ht="36.75" x14ac:dyDescent="0.3">
      <c r="A32" s="12" t="s">
        <v>8</v>
      </c>
      <c r="B32" s="6" t="s">
        <v>2</v>
      </c>
      <c r="C32" s="63">
        <v>25723</v>
      </c>
      <c r="D32" s="51">
        <f>(C32/4)*3</f>
        <v>19292.25</v>
      </c>
      <c r="E32" s="64">
        <f t="shared" si="2"/>
        <v>19292.25</v>
      </c>
    </row>
    <row r="33" spans="1:5" ht="38.25" customHeight="1" x14ac:dyDescent="0.3">
      <c r="A33" s="12" t="s">
        <v>9</v>
      </c>
      <c r="B33" s="6" t="s">
        <v>2</v>
      </c>
      <c r="C33" s="63">
        <v>4819</v>
      </c>
      <c r="D33" s="51">
        <f>(C33/4)*3</f>
        <v>3614.25</v>
      </c>
      <c r="E33" s="64">
        <f t="shared" si="2"/>
        <v>3614.25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5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0.25" customHeight="1" x14ac:dyDescent="0.3">
      <c r="A4" s="89" t="s">
        <v>51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51</v>
      </c>
      <c r="D11" s="54">
        <f>C11</f>
        <v>51</v>
      </c>
      <c r="E11" s="54">
        <f>D11</f>
        <v>51</v>
      </c>
    </row>
    <row r="12" spans="1:7" ht="25.5" x14ac:dyDescent="0.3">
      <c r="A12" s="10" t="s">
        <v>24</v>
      </c>
      <c r="B12" s="6" t="s">
        <v>2</v>
      </c>
      <c r="C12" s="19">
        <f>(C13-C32)/C11</f>
        <v>1785.3553441176468</v>
      </c>
      <c r="D12" s="19">
        <f t="shared" ref="D12:E12" si="0">(D13-D32)/D11</f>
        <v>1339.0165080882352</v>
      </c>
      <c r="E12" s="19">
        <f t="shared" si="0"/>
        <v>1339.0165080882352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91053.122549999985</v>
      </c>
      <c r="D13" s="51">
        <f t="shared" ref="D13:E13" si="1">D15+D29+D30+D33+D31+D32</f>
        <v>68289.841912499993</v>
      </c>
      <c r="E13" s="51">
        <f t="shared" si="1"/>
        <v>68289.841912499993</v>
      </c>
    </row>
    <row r="14" spans="1:7" x14ac:dyDescent="0.3">
      <c r="A14" s="8" t="s">
        <v>0</v>
      </c>
      <c r="B14" s="9"/>
      <c r="C14" s="19"/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73025.099999999991</v>
      </c>
      <c r="D15" s="51">
        <f t="shared" ref="D15:E15" si="3">D17+D20+D23+D26</f>
        <v>54768.82499999999</v>
      </c>
      <c r="E15" s="51">
        <f t="shared" si="3"/>
        <v>54768.82499999999</v>
      </c>
    </row>
    <row r="16" spans="1:7" x14ac:dyDescent="0.3">
      <c r="A16" s="8" t="s">
        <v>1</v>
      </c>
      <c r="B16" s="9"/>
      <c r="C16" s="19"/>
      <c r="D16" s="35">
        <f t="shared" si="2"/>
        <v>0</v>
      </c>
      <c r="E16" s="35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1">
        <v>5427.5</v>
      </c>
      <c r="D17" s="51">
        <f>(C17/4)*3</f>
        <v>4070.625</v>
      </c>
      <c r="E17" s="62">
        <f t="shared" si="2"/>
        <v>4070.625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35">
        <f t="shared" si="2"/>
        <v>2</v>
      </c>
      <c r="E18" s="35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226345.83333333334</v>
      </c>
      <c r="D19" s="35">
        <f t="shared" si="2"/>
        <v>226345.83333333334</v>
      </c>
      <c r="E19" s="35">
        <f t="shared" si="2"/>
        <v>226345.83333333334</v>
      </c>
    </row>
    <row r="20" spans="1:5" s="23" customFormat="1" ht="25.5" x14ac:dyDescent="0.3">
      <c r="A20" s="20" t="s">
        <v>31</v>
      </c>
      <c r="B20" s="60" t="s">
        <v>2</v>
      </c>
      <c r="C20" s="61">
        <v>49686.7</v>
      </c>
      <c r="D20" s="51">
        <f>(C20/4)*3</f>
        <v>37265.024999999994</v>
      </c>
      <c r="E20" s="62">
        <f t="shared" si="2"/>
        <v>37265.024999999994</v>
      </c>
    </row>
    <row r="21" spans="1:5" s="23" customFormat="1" x14ac:dyDescent="0.3">
      <c r="A21" s="27" t="s">
        <v>4</v>
      </c>
      <c r="B21" s="28" t="s">
        <v>3</v>
      </c>
      <c r="C21" s="45">
        <v>18.3</v>
      </c>
      <c r="D21" s="35">
        <f t="shared" si="2"/>
        <v>18.3</v>
      </c>
      <c r="E21" s="35">
        <f t="shared" si="2"/>
        <v>18.3</v>
      </c>
    </row>
    <row r="22" spans="1:5" s="23" customFormat="1" ht="21.95" customHeight="1" x14ac:dyDescent="0.3">
      <c r="A22" s="27" t="s">
        <v>26</v>
      </c>
      <c r="B22" s="21" t="s">
        <v>27</v>
      </c>
      <c r="C22" s="44">
        <f>C20/12/C21*1000</f>
        <v>226260.01821493625</v>
      </c>
      <c r="D22" s="35">
        <f t="shared" si="2"/>
        <v>226260.01821493625</v>
      </c>
      <c r="E22" s="35">
        <f t="shared" si="2"/>
        <v>226260.01821493625</v>
      </c>
    </row>
    <row r="23" spans="1:5" ht="39" x14ac:dyDescent="0.3">
      <c r="A23" s="12" t="s">
        <v>37</v>
      </c>
      <c r="B23" s="58" t="s">
        <v>2</v>
      </c>
      <c r="C23" s="61">
        <v>4219.6000000000004</v>
      </c>
      <c r="D23" s="51">
        <f>(C23/4)*3</f>
        <v>3164.7000000000003</v>
      </c>
      <c r="E23" s="62">
        <f t="shared" si="2"/>
        <v>3164.7000000000003</v>
      </c>
    </row>
    <row r="24" spans="1:5" x14ac:dyDescent="0.3">
      <c r="A24" s="10" t="s">
        <v>4</v>
      </c>
      <c r="B24" s="11" t="s">
        <v>3</v>
      </c>
      <c r="C24" s="45">
        <v>2.5</v>
      </c>
      <c r="D24" s="35">
        <f t="shared" si="2"/>
        <v>2.5</v>
      </c>
      <c r="E24" s="35">
        <f t="shared" si="2"/>
        <v>2.5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140653.33333333334</v>
      </c>
      <c r="D25" s="35">
        <f t="shared" si="2"/>
        <v>140653.33333333334</v>
      </c>
      <c r="E25" s="35">
        <f t="shared" si="2"/>
        <v>140653.33333333334</v>
      </c>
    </row>
    <row r="26" spans="1:5" ht="25.5" x14ac:dyDescent="0.3">
      <c r="A26" s="5" t="s">
        <v>23</v>
      </c>
      <c r="B26" s="58" t="s">
        <v>2</v>
      </c>
      <c r="C26" s="61">
        <v>13691.3</v>
      </c>
      <c r="D26" s="51">
        <f>(C26/4)*3</f>
        <v>10268.474999999999</v>
      </c>
      <c r="E26" s="62">
        <f t="shared" si="2"/>
        <v>10268.474999999999</v>
      </c>
    </row>
    <row r="27" spans="1:5" x14ac:dyDescent="0.3">
      <c r="A27" s="10" t="s">
        <v>4</v>
      </c>
      <c r="B27" s="11" t="s">
        <v>3</v>
      </c>
      <c r="C27" s="45">
        <v>18</v>
      </c>
      <c r="D27" s="35">
        <f t="shared" si="2"/>
        <v>18</v>
      </c>
      <c r="E27" s="35">
        <f t="shared" si="2"/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63385.648148148146</v>
      </c>
      <c r="D28" s="35">
        <f t="shared" si="2"/>
        <v>63385.648148148146</v>
      </c>
      <c r="E28" s="35">
        <f t="shared" si="2"/>
        <v>63385.648148148146</v>
      </c>
    </row>
    <row r="29" spans="1:5" ht="25.5" x14ac:dyDescent="0.3">
      <c r="A29" s="5" t="s">
        <v>5</v>
      </c>
      <c r="B29" s="6" t="s">
        <v>2</v>
      </c>
      <c r="C29" s="51">
        <f>C15*10.05%</f>
        <v>7339.0225499999997</v>
      </c>
      <c r="D29" s="51">
        <f t="shared" ref="D29:E29" si="4">D15*10.05%</f>
        <v>5504.2669124999993</v>
      </c>
      <c r="E29" s="51">
        <f t="shared" si="4"/>
        <v>5504.2669124999993</v>
      </c>
    </row>
    <row r="30" spans="1:5" ht="36.75" x14ac:dyDescent="0.3">
      <c r="A30" s="12" t="s">
        <v>6</v>
      </c>
      <c r="B30" s="6" t="s">
        <v>2</v>
      </c>
      <c r="C30" s="51">
        <v>4966</v>
      </c>
      <c r="D30" s="51">
        <f>(C30/4)*3</f>
        <v>3724.5</v>
      </c>
      <c r="E30" s="62">
        <f t="shared" si="2"/>
        <v>3724.5</v>
      </c>
    </row>
    <row r="31" spans="1:5" ht="25.5" x14ac:dyDescent="0.3">
      <c r="A31" s="12" t="s">
        <v>7</v>
      </c>
      <c r="B31" s="6" t="s">
        <v>2</v>
      </c>
      <c r="C31" s="19">
        <v>0</v>
      </c>
      <c r="D31" s="35">
        <f t="shared" si="2"/>
        <v>0</v>
      </c>
      <c r="E31" s="35">
        <f t="shared" si="2"/>
        <v>0</v>
      </c>
    </row>
    <row r="32" spans="1:5" ht="36.75" x14ac:dyDescent="0.3">
      <c r="A32" s="12" t="s">
        <v>8</v>
      </c>
      <c r="B32" s="6" t="s">
        <v>2</v>
      </c>
      <c r="C32" s="51"/>
      <c r="D32" s="62">
        <f t="shared" si="2"/>
        <v>0</v>
      </c>
      <c r="E32" s="62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51">
        <v>5723</v>
      </c>
      <c r="D33" s="51">
        <f>(C33/4)*3</f>
        <v>4292.25</v>
      </c>
      <c r="E33" s="62">
        <f t="shared" si="2"/>
        <v>4292.25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x14ac:dyDescent="0.3">
      <c r="A4" s="84" t="s">
        <v>36</v>
      </c>
      <c r="B4" s="84"/>
      <c r="C4" s="84"/>
      <c r="D4" s="84"/>
      <c r="E4" s="84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81</v>
      </c>
      <c r="D11" s="54">
        <f>C11</f>
        <v>81</v>
      </c>
      <c r="E11" s="54">
        <f>D11</f>
        <v>81</v>
      </c>
    </row>
    <row r="12" spans="1:7" ht="25.5" x14ac:dyDescent="0.3">
      <c r="A12" s="10" t="s">
        <v>24</v>
      </c>
      <c r="B12" s="6" t="s">
        <v>2</v>
      </c>
      <c r="C12" s="19">
        <f>(C13-C32)/C11</f>
        <v>956.64196358024708</v>
      </c>
      <c r="D12" s="19">
        <f t="shared" ref="D12:E12" si="0">(D13-D32)/D11</f>
        <v>717.48147268518517</v>
      </c>
      <c r="E12" s="19">
        <f t="shared" si="0"/>
        <v>717.48147268518517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77487.999050000013</v>
      </c>
      <c r="D13" s="51">
        <f t="shared" ref="D13:E13" si="1">D15+D29+D30+D33+D31+D32</f>
        <v>58115.999287499995</v>
      </c>
      <c r="E13" s="51">
        <f t="shared" si="1"/>
        <v>58115.999287499995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62178.100000000006</v>
      </c>
      <c r="D15" s="51">
        <f t="shared" ref="D15:E15" si="3">D17+D20+D23+D26</f>
        <v>46633.574999999997</v>
      </c>
      <c r="E15" s="51">
        <f t="shared" si="3"/>
        <v>46633.574999999997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1">
        <v>4839.8999999999996</v>
      </c>
      <c r="D17" s="51">
        <f>(C17/4)*3</f>
        <v>3629.9249999999997</v>
      </c>
      <c r="E17" s="51">
        <f t="shared" si="2"/>
        <v>3629.9249999999997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2"/>
        <v>2</v>
      </c>
      <c r="E18" s="19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201862.5</v>
      </c>
      <c r="D19" s="19">
        <f t="shared" si="2"/>
        <v>201862.5</v>
      </c>
      <c r="E19" s="19">
        <f t="shared" si="2"/>
        <v>201862.5</v>
      </c>
    </row>
    <row r="20" spans="1:5" s="23" customFormat="1" ht="25.5" x14ac:dyDescent="0.3">
      <c r="A20" s="20" t="s">
        <v>31</v>
      </c>
      <c r="B20" s="60" t="s">
        <v>2</v>
      </c>
      <c r="C20" s="61">
        <v>40479.5</v>
      </c>
      <c r="D20" s="51">
        <f>(C20/4)*3</f>
        <v>30359.625</v>
      </c>
      <c r="E20" s="51">
        <f t="shared" si="2"/>
        <v>30359.625</v>
      </c>
    </row>
    <row r="21" spans="1:5" s="23" customFormat="1" x14ac:dyDescent="0.3">
      <c r="A21" s="27" t="s">
        <v>4</v>
      </c>
      <c r="B21" s="28" t="s">
        <v>3</v>
      </c>
      <c r="C21" s="45">
        <v>14.4</v>
      </c>
      <c r="D21" s="19">
        <f t="shared" si="2"/>
        <v>14.4</v>
      </c>
      <c r="E21" s="19">
        <f t="shared" si="2"/>
        <v>14.4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234256.36574074073</v>
      </c>
      <c r="D22" s="19">
        <f t="shared" si="2"/>
        <v>234256.36574074073</v>
      </c>
      <c r="E22" s="19">
        <f t="shared" si="2"/>
        <v>234256.36574074073</v>
      </c>
    </row>
    <row r="23" spans="1:5" ht="39" x14ac:dyDescent="0.3">
      <c r="A23" s="12" t="s">
        <v>37</v>
      </c>
      <c r="B23" s="58" t="s">
        <v>2</v>
      </c>
      <c r="C23" s="61">
        <v>2671.8</v>
      </c>
      <c r="D23" s="51">
        <f>(C23/4)*3</f>
        <v>2003.8500000000001</v>
      </c>
      <c r="E23" s="51">
        <f t="shared" si="2"/>
        <v>2003.8500000000001</v>
      </c>
    </row>
    <row r="24" spans="1:5" x14ac:dyDescent="0.3">
      <c r="A24" s="10" t="s">
        <v>4</v>
      </c>
      <c r="B24" s="11" t="s">
        <v>3</v>
      </c>
      <c r="C24" s="45">
        <v>1.5</v>
      </c>
      <c r="D24" s="19">
        <f t="shared" si="2"/>
        <v>1.5</v>
      </c>
      <c r="E24" s="19">
        <f t="shared" si="2"/>
        <v>1.5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148433.33333333334</v>
      </c>
      <c r="D25" s="19">
        <f t="shared" si="2"/>
        <v>148433.33333333334</v>
      </c>
      <c r="E25" s="19">
        <f t="shared" si="2"/>
        <v>148433.33333333334</v>
      </c>
    </row>
    <row r="26" spans="1:5" ht="25.5" x14ac:dyDescent="0.3">
      <c r="A26" s="5" t="s">
        <v>23</v>
      </c>
      <c r="B26" s="58" t="s">
        <v>2</v>
      </c>
      <c r="C26" s="61">
        <v>14186.9</v>
      </c>
      <c r="D26" s="51">
        <f>(C26/4)*3</f>
        <v>10640.174999999999</v>
      </c>
      <c r="E26" s="51">
        <f t="shared" si="2"/>
        <v>10640.174999999999</v>
      </c>
    </row>
    <row r="27" spans="1:5" x14ac:dyDescent="0.3">
      <c r="A27" s="10" t="s">
        <v>4</v>
      </c>
      <c r="B27" s="11" t="s">
        <v>3</v>
      </c>
      <c r="C27" s="45">
        <v>18</v>
      </c>
      <c r="D27" s="19">
        <f t="shared" si="2"/>
        <v>18</v>
      </c>
      <c r="E27" s="19">
        <f t="shared" si="2"/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65680.092592592584</v>
      </c>
      <c r="D28" s="19">
        <f t="shared" si="2"/>
        <v>65680.092592592584</v>
      </c>
      <c r="E28" s="19">
        <f t="shared" si="2"/>
        <v>65680.092592592584</v>
      </c>
    </row>
    <row r="29" spans="1:5" ht="25.5" x14ac:dyDescent="0.3">
      <c r="A29" s="5" t="s">
        <v>5</v>
      </c>
      <c r="B29" s="6" t="s">
        <v>2</v>
      </c>
      <c r="C29" s="51">
        <f>C15*10.05%</f>
        <v>6248.8990500000009</v>
      </c>
      <c r="D29" s="51">
        <f t="shared" ref="D29:E29" si="4">D15*10.05%</f>
        <v>4686.6742875</v>
      </c>
      <c r="E29" s="51">
        <f t="shared" si="4"/>
        <v>4686.6742875</v>
      </c>
    </row>
    <row r="30" spans="1:5" ht="36.75" x14ac:dyDescent="0.3">
      <c r="A30" s="12" t="s">
        <v>6</v>
      </c>
      <c r="B30" s="6" t="s">
        <v>2</v>
      </c>
      <c r="C30" s="51">
        <v>3827</v>
      </c>
      <c r="D30" s="51">
        <f>(C30/4)*3</f>
        <v>2870.25</v>
      </c>
      <c r="E30" s="51">
        <f t="shared" si="2"/>
        <v>2870.25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2"/>
        <v>0</v>
      </c>
      <c r="E31" s="19">
        <f t="shared" si="2"/>
        <v>0</v>
      </c>
    </row>
    <row r="32" spans="1:5" ht="36.75" x14ac:dyDescent="0.3">
      <c r="A32" s="12" t="s">
        <v>8</v>
      </c>
      <c r="B32" s="6" t="s">
        <v>2</v>
      </c>
      <c r="C32" s="73"/>
      <c r="D32" s="74"/>
      <c r="E32" s="74"/>
    </row>
    <row r="33" spans="1:5" ht="38.25" customHeight="1" x14ac:dyDescent="0.3">
      <c r="A33" s="12" t="s">
        <v>9</v>
      </c>
      <c r="B33" s="6" t="s">
        <v>2</v>
      </c>
      <c r="C33" s="68">
        <v>5234</v>
      </c>
      <c r="D33" s="51">
        <f>(C33/4)*3</f>
        <v>3925.5</v>
      </c>
      <c r="E33" s="51">
        <f t="shared" si="2"/>
        <v>3925.5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8" workbookViewId="0">
      <selection activeCell="F35" sqref="F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5.75" customHeight="1" x14ac:dyDescent="0.3">
      <c r="A4" s="89" t="s">
        <v>50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13</v>
      </c>
      <c r="D11" s="54">
        <f>C11</f>
        <v>13</v>
      </c>
      <c r="E11" s="54">
        <f>D11</f>
        <v>13</v>
      </c>
    </row>
    <row r="12" spans="1:7" ht="25.5" x14ac:dyDescent="0.3">
      <c r="A12" s="10" t="s">
        <v>24</v>
      </c>
      <c r="B12" s="6" t="s">
        <v>2</v>
      </c>
      <c r="C12" s="19">
        <f>(C13-C32)/C11</f>
        <v>4643.9736538461539</v>
      </c>
      <c r="D12" s="19">
        <f t="shared" ref="D12:E12" si="0">(D13-D32)/D11</f>
        <v>3492.5956249999999</v>
      </c>
      <c r="E12" s="19">
        <f t="shared" si="0"/>
        <v>3492.5956249999999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85265.657500000001</v>
      </c>
      <c r="D13" s="51">
        <f t="shared" ref="D13:E13" si="1">D15+D29+D30+D33+D31+D32</f>
        <v>64074.243125000001</v>
      </c>
      <c r="E13" s="51">
        <f t="shared" si="1"/>
        <v>64074.243125000001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48315</v>
      </c>
      <c r="D15" s="51">
        <f t="shared" ref="D15:E15" si="3">D17+D20+D23+D26</f>
        <v>36236.25</v>
      </c>
      <c r="E15" s="51">
        <f t="shared" si="3"/>
        <v>36236.25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1">
        <v>4778.6000000000004</v>
      </c>
      <c r="D17" s="51">
        <f>(C17/4)*3</f>
        <v>3583.9500000000003</v>
      </c>
      <c r="E17" s="51">
        <f t="shared" si="2"/>
        <v>3583.9500000000003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2"/>
        <v>2</v>
      </c>
      <c r="E18" s="19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199308.33333333334</v>
      </c>
      <c r="D19" s="19">
        <f t="shared" si="2"/>
        <v>199308.33333333334</v>
      </c>
      <c r="E19" s="19">
        <f t="shared" si="2"/>
        <v>199308.33333333334</v>
      </c>
    </row>
    <row r="20" spans="1:5" s="23" customFormat="1" ht="25.5" x14ac:dyDescent="0.3">
      <c r="A20" s="20" t="s">
        <v>31</v>
      </c>
      <c r="B20" s="60" t="s">
        <v>2</v>
      </c>
      <c r="C20" s="61">
        <v>29194</v>
      </c>
      <c r="D20" s="51">
        <f>(C20/4)*3</f>
        <v>21895.5</v>
      </c>
      <c r="E20" s="51">
        <f t="shared" si="2"/>
        <v>21895.5</v>
      </c>
    </row>
    <row r="21" spans="1:5" s="23" customFormat="1" x14ac:dyDescent="0.3">
      <c r="A21" s="27" t="s">
        <v>4</v>
      </c>
      <c r="B21" s="28" t="s">
        <v>3</v>
      </c>
      <c r="C21" s="45">
        <v>10.6</v>
      </c>
      <c r="D21" s="19">
        <f t="shared" si="2"/>
        <v>10.6</v>
      </c>
      <c r="E21" s="19">
        <f t="shared" si="2"/>
        <v>10.6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229512.57861635223</v>
      </c>
      <c r="D22" s="19">
        <f t="shared" si="2"/>
        <v>229512.57861635223</v>
      </c>
      <c r="E22" s="19">
        <f t="shared" si="2"/>
        <v>229512.57861635223</v>
      </c>
    </row>
    <row r="23" spans="1:5" ht="39" x14ac:dyDescent="0.3">
      <c r="A23" s="12" t="s">
        <v>37</v>
      </c>
      <c r="B23" s="58" t="s">
        <v>2</v>
      </c>
      <c r="C23" s="61">
        <v>2960.9</v>
      </c>
      <c r="D23" s="51">
        <f>(C23/4)*3</f>
        <v>2220.6750000000002</v>
      </c>
      <c r="E23" s="51">
        <f t="shared" si="2"/>
        <v>2220.6750000000002</v>
      </c>
    </row>
    <row r="24" spans="1:5" x14ac:dyDescent="0.3">
      <c r="A24" s="10" t="s">
        <v>4</v>
      </c>
      <c r="B24" s="11" t="s">
        <v>3</v>
      </c>
      <c r="C24" s="45">
        <v>1.5</v>
      </c>
      <c r="D24" s="19">
        <f t="shared" si="2"/>
        <v>1.5</v>
      </c>
      <c r="E24" s="19">
        <f t="shared" si="2"/>
        <v>1.5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164494.44444444444</v>
      </c>
      <c r="D25" s="19">
        <f t="shared" si="2"/>
        <v>164494.44444444444</v>
      </c>
      <c r="E25" s="19">
        <f t="shared" si="2"/>
        <v>164494.44444444444</v>
      </c>
    </row>
    <row r="26" spans="1:5" ht="25.5" x14ac:dyDescent="0.3">
      <c r="A26" s="5" t="s">
        <v>23</v>
      </c>
      <c r="B26" s="58" t="s">
        <v>2</v>
      </c>
      <c r="C26" s="61">
        <v>11381.5</v>
      </c>
      <c r="D26" s="51">
        <f>(C26/4)*3</f>
        <v>8536.125</v>
      </c>
      <c r="E26" s="51">
        <f t="shared" si="2"/>
        <v>8536.125</v>
      </c>
    </row>
    <row r="27" spans="1:5" x14ac:dyDescent="0.3">
      <c r="A27" s="10" t="s">
        <v>4</v>
      </c>
      <c r="B27" s="11" t="s">
        <v>3</v>
      </c>
      <c r="C27" s="45">
        <v>15</v>
      </c>
      <c r="D27" s="19">
        <f t="shared" si="2"/>
        <v>15</v>
      </c>
      <c r="E27" s="19">
        <f t="shared" si="2"/>
        <v>15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63230.555555555562</v>
      </c>
      <c r="D28" s="19">
        <f t="shared" si="2"/>
        <v>63230.555555555562</v>
      </c>
      <c r="E28" s="19">
        <f t="shared" si="2"/>
        <v>63230.555555555562</v>
      </c>
    </row>
    <row r="29" spans="1:5" ht="25.5" x14ac:dyDescent="0.3">
      <c r="A29" s="5" t="s">
        <v>5</v>
      </c>
      <c r="B29" s="6" t="s">
        <v>2</v>
      </c>
      <c r="C29" s="51">
        <f>C15*10.05%</f>
        <v>4855.6575000000003</v>
      </c>
      <c r="D29" s="51">
        <f t="shared" ref="D29:E29" si="4">D15*10.05%</f>
        <v>3641.7431250000004</v>
      </c>
      <c r="E29" s="51">
        <f t="shared" si="4"/>
        <v>3641.7431250000004</v>
      </c>
    </row>
    <row r="30" spans="1:5" ht="36.75" x14ac:dyDescent="0.3">
      <c r="A30" s="12" t="s">
        <v>6</v>
      </c>
      <c r="B30" s="6" t="s">
        <v>2</v>
      </c>
      <c r="C30" s="51">
        <v>4184</v>
      </c>
      <c r="D30" s="51">
        <f>(C30/4)*3</f>
        <v>3138</v>
      </c>
      <c r="E30" s="51">
        <f t="shared" si="2"/>
        <v>3138</v>
      </c>
    </row>
    <row r="31" spans="1:5" ht="25.5" x14ac:dyDescent="0.3">
      <c r="A31" s="12" t="s">
        <v>7</v>
      </c>
      <c r="B31" s="6" t="s">
        <v>2</v>
      </c>
      <c r="C31" s="19">
        <v>500</v>
      </c>
      <c r="D31" s="19">
        <v>500</v>
      </c>
      <c r="E31" s="19">
        <f t="shared" si="2"/>
        <v>500</v>
      </c>
    </row>
    <row r="32" spans="1:5" ht="36.75" x14ac:dyDescent="0.3">
      <c r="A32" s="12" t="s">
        <v>8</v>
      </c>
      <c r="B32" s="6" t="s">
        <v>2</v>
      </c>
      <c r="C32" s="51">
        <v>24894</v>
      </c>
      <c r="D32" s="51">
        <f>(C32/4)*3</f>
        <v>18670.5</v>
      </c>
      <c r="E32" s="51">
        <f t="shared" si="2"/>
        <v>18670.5</v>
      </c>
    </row>
    <row r="33" spans="1:5" ht="38.25" customHeight="1" x14ac:dyDescent="0.3">
      <c r="A33" s="12" t="s">
        <v>9</v>
      </c>
      <c r="B33" s="6" t="s">
        <v>2</v>
      </c>
      <c r="C33" s="51">
        <v>2517</v>
      </c>
      <c r="D33" s="51">
        <f>(C33/4)*3</f>
        <v>1887.75</v>
      </c>
      <c r="E33" s="51">
        <f t="shared" si="2"/>
        <v>1887.75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8" workbookViewId="0">
      <selection activeCell="G34" sqref="G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4" customHeight="1" x14ac:dyDescent="0.3">
      <c r="A4" s="89" t="s">
        <v>49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43</v>
      </c>
      <c r="D11" s="54">
        <f>C11</f>
        <v>43</v>
      </c>
      <c r="E11" s="54">
        <f>D11</f>
        <v>43</v>
      </c>
    </row>
    <row r="12" spans="1:7" ht="25.5" x14ac:dyDescent="0.3">
      <c r="A12" s="10" t="s">
        <v>24</v>
      </c>
      <c r="B12" s="6" t="s">
        <v>2</v>
      </c>
      <c r="C12" s="19">
        <f>(C13-C32)/C11</f>
        <v>1478.3272465116279</v>
      </c>
      <c r="D12" s="19">
        <f t="shared" ref="D12:E12" si="0">(D13-D32)/D11</f>
        <v>1111.6524116279068</v>
      </c>
      <c r="E12" s="19">
        <f t="shared" si="0"/>
        <v>1111.6524116279068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92941.071599999996</v>
      </c>
      <c r="D13" s="51">
        <f t="shared" ref="D13:E13" si="1">D15+D29+D30+D33+D31+D32</f>
        <v>69830.803699999989</v>
      </c>
      <c r="E13" s="51">
        <f t="shared" si="1"/>
        <v>69830.803699999989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49103.200000000004</v>
      </c>
      <c r="D15" s="51">
        <f t="shared" ref="D15:E15" si="3">D17+D20+D23+D26</f>
        <v>36827.399999999994</v>
      </c>
      <c r="E15" s="51">
        <f t="shared" si="3"/>
        <v>36827.399999999994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60" t="s">
        <v>2</v>
      </c>
      <c r="C17" s="61">
        <v>4627.5</v>
      </c>
      <c r="D17" s="51">
        <f>(C17/4)*3</f>
        <v>3470.625</v>
      </c>
      <c r="E17" s="51">
        <f t="shared" si="2"/>
        <v>3470.625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2"/>
        <v>2</v>
      </c>
      <c r="E18" s="19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193012.5</v>
      </c>
      <c r="D19" s="19">
        <f t="shared" si="2"/>
        <v>193012.5</v>
      </c>
      <c r="E19" s="19">
        <f t="shared" si="2"/>
        <v>193012.5</v>
      </c>
    </row>
    <row r="20" spans="1:5" s="23" customFormat="1" ht="25.5" x14ac:dyDescent="0.3">
      <c r="A20" s="20" t="s">
        <v>31</v>
      </c>
      <c r="B20" s="60" t="s">
        <v>2</v>
      </c>
      <c r="C20" s="61">
        <v>30322.799999999999</v>
      </c>
      <c r="D20" s="51">
        <f>(C20/4)*3</f>
        <v>22742.1</v>
      </c>
      <c r="E20" s="51">
        <f t="shared" si="2"/>
        <v>22742.1</v>
      </c>
    </row>
    <row r="21" spans="1:5" s="23" customFormat="1" x14ac:dyDescent="0.3">
      <c r="A21" s="27" t="s">
        <v>4</v>
      </c>
      <c r="B21" s="28" t="s">
        <v>3</v>
      </c>
      <c r="C21" s="45">
        <v>11.3</v>
      </c>
      <c r="D21" s="19">
        <f t="shared" si="2"/>
        <v>11.3</v>
      </c>
      <c r="E21" s="19">
        <f t="shared" si="2"/>
        <v>11.3</v>
      </c>
    </row>
    <row r="22" spans="1:5" s="23" customFormat="1" ht="21.95" customHeight="1" x14ac:dyDescent="0.3">
      <c r="A22" s="27" t="s">
        <v>26</v>
      </c>
      <c r="B22" s="21" t="s">
        <v>27</v>
      </c>
      <c r="C22" s="44">
        <f>C20/12/C21*1000</f>
        <v>223619.46902654867</v>
      </c>
      <c r="D22" s="19">
        <f t="shared" si="2"/>
        <v>223619.46902654867</v>
      </c>
      <c r="E22" s="19">
        <f t="shared" si="2"/>
        <v>223619.46902654867</v>
      </c>
    </row>
    <row r="23" spans="1:5" ht="39" x14ac:dyDescent="0.3">
      <c r="A23" s="12" t="s">
        <v>37</v>
      </c>
      <c r="B23" s="58" t="s">
        <v>2</v>
      </c>
      <c r="C23" s="61">
        <v>1273.5</v>
      </c>
      <c r="D23" s="51">
        <f>(C23/4)*3</f>
        <v>955.125</v>
      </c>
      <c r="E23" s="51">
        <f t="shared" si="2"/>
        <v>955.125</v>
      </c>
    </row>
    <row r="24" spans="1:5" x14ac:dyDescent="0.3">
      <c r="A24" s="10" t="s">
        <v>4</v>
      </c>
      <c r="B24" s="11" t="s">
        <v>3</v>
      </c>
      <c r="C24" s="55">
        <v>0.75</v>
      </c>
      <c r="D24" s="52">
        <f t="shared" si="2"/>
        <v>0.75</v>
      </c>
      <c r="E24" s="52">
        <f t="shared" si="2"/>
        <v>0.75</v>
      </c>
    </row>
    <row r="25" spans="1:5" ht="21.95" customHeight="1" x14ac:dyDescent="0.3">
      <c r="A25" s="10" t="s">
        <v>26</v>
      </c>
      <c r="B25" s="6" t="s">
        <v>27</v>
      </c>
      <c r="C25" s="44">
        <f>C23/12/C24*1000</f>
        <v>141500</v>
      </c>
      <c r="D25" s="19">
        <f t="shared" si="2"/>
        <v>141500</v>
      </c>
      <c r="E25" s="19">
        <f t="shared" si="2"/>
        <v>141500</v>
      </c>
    </row>
    <row r="26" spans="1:5" ht="25.5" x14ac:dyDescent="0.3">
      <c r="A26" s="5" t="s">
        <v>23</v>
      </c>
      <c r="B26" s="58" t="s">
        <v>2</v>
      </c>
      <c r="C26" s="61">
        <v>12879.4</v>
      </c>
      <c r="D26" s="51">
        <f>(C26/4)*3</f>
        <v>9659.5499999999993</v>
      </c>
      <c r="E26" s="51">
        <f t="shared" si="2"/>
        <v>9659.5499999999993</v>
      </c>
    </row>
    <row r="27" spans="1:5" x14ac:dyDescent="0.3">
      <c r="A27" s="10" t="s">
        <v>4</v>
      </c>
      <c r="B27" s="11" t="s">
        <v>3</v>
      </c>
      <c r="C27" s="45">
        <v>16.5</v>
      </c>
      <c r="D27" s="19">
        <f t="shared" si="2"/>
        <v>16.5</v>
      </c>
      <c r="E27" s="19">
        <f t="shared" si="2"/>
        <v>16.5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65047.474747474749</v>
      </c>
      <c r="D28" s="19">
        <f t="shared" si="2"/>
        <v>65047.474747474749</v>
      </c>
      <c r="E28" s="19">
        <f t="shared" si="2"/>
        <v>65047.474747474749</v>
      </c>
    </row>
    <row r="29" spans="1:5" ht="25.5" x14ac:dyDescent="0.3">
      <c r="A29" s="5" t="s">
        <v>5</v>
      </c>
      <c r="B29" s="6" t="s">
        <v>2</v>
      </c>
      <c r="C29" s="51">
        <f>C15*10.05%</f>
        <v>4934.8716000000004</v>
      </c>
      <c r="D29" s="51">
        <f t="shared" ref="D29:E29" si="4">D15*10.05%</f>
        <v>3701.1536999999998</v>
      </c>
      <c r="E29" s="51">
        <f t="shared" si="4"/>
        <v>3701.1536999999998</v>
      </c>
    </row>
    <row r="30" spans="1:5" ht="36.75" x14ac:dyDescent="0.3">
      <c r="A30" s="12" t="s">
        <v>6</v>
      </c>
      <c r="B30" s="6" t="s">
        <v>2</v>
      </c>
      <c r="C30" s="51">
        <v>4069</v>
      </c>
      <c r="D30" s="51">
        <f>(C30/4)*3</f>
        <v>3051.75</v>
      </c>
      <c r="E30" s="51">
        <f t="shared" si="2"/>
        <v>3051.75</v>
      </c>
    </row>
    <row r="31" spans="1:5" ht="25.5" x14ac:dyDescent="0.3">
      <c r="A31" s="12" t="s">
        <v>7</v>
      </c>
      <c r="B31" s="6" t="s">
        <v>2</v>
      </c>
      <c r="C31" s="51">
        <v>500</v>
      </c>
      <c r="D31" s="51">
        <v>500</v>
      </c>
      <c r="E31" s="51">
        <f t="shared" si="2"/>
        <v>500</v>
      </c>
    </row>
    <row r="32" spans="1:5" ht="36.75" x14ac:dyDescent="0.3">
      <c r="A32" s="12" t="s">
        <v>8</v>
      </c>
      <c r="B32" s="6" t="s">
        <v>2</v>
      </c>
      <c r="C32" s="51">
        <v>29373</v>
      </c>
      <c r="D32" s="51">
        <f t="shared" ref="D32" si="5">(C32/4)*3</f>
        <v>22029.75</v>
      </c>
      <c r="E32" s="51">
        <f t="shared" si="2"/>
        <v>22029.75</v>
      </c>
    </row>
    <row r="33" spans="1:5" ht="38.25" customHeight="1" x14ac:dyDescent="0.3">
      <c r="A33" s="12" t="s">
        <v>9</v>
      </c>
      <c r="B33" s="6" t="s">
        <v>2</v>
      </c>
      <c r="C33" s="51">
        <v>4961</v>
      </c>
      <c r="D33" s="51">
        <f>(C33/4)*3</f>
        <v>3720.75</v>
      </c>
      <c r="E33" s="51">
        <f t="shared" si="2"/>
        <v>3720.75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8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2.5" customHeight="1" x14ac:dyDescent="0.3">
      <c r="A4" s="89" t="s">
        <v>48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78" t="s">
        <v>19</v>
      </c>
      <c r="D10" s="78" t="s">
        <v>20</v>
      </c>
      <c r="E10" s="79" t="s">
        <v>14</v>
      </c>
    </row>
    <row r="11" spans="1:7" x14ac:dyDescent="0.3">
      <c r="A11" s="5" t="s">
        <v>21</v>
      </c>
      <c r="B11" s="6" t="s">
        <v>10</v>
      </c>
      <c r="C11" s="54">
        <v>29</v>
      </c>
      <c r="D11" s="54">
        <f>C11</f>
        <v>29</v>
      </c>
      <c r="E11" s="54">
        <f>D11</f>
        <v>29</v>
      </c>
    </row>
    <row r="12" spans="1:7" ht="25.5" x14ac:dyDescent="0.3">
      <c r="A12" s="10" t="s">
        <v>24</v>
      </c>
      <c r="B12" s="6" t="s">
        <v>2</v>
      </c>
      <c r="C12" s="19">
        <f>(C13-C32)/C11</f>
        <v>2004.4375310344826</v>
      </c>
      <c r="D12" s="19">
        <f t="shared" ref="D12:E12" si="0">(D13-D32)/D11</f>
        <v>1503.3281482758621</v>
      </c>
      <c r="E12" s="19">
        <f t="shared" si="0"/>
        <v>1503.3281482758621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58336.688399999999</v>
      </c>
      <c r="D13" s="51">
        <f t="shared" ref="D13:E13" si="1">D15+D29+D30+D33+D31+D32</f>
        <v>43804.516300000003</v>
      </c>
      <c r="E13" s="51">
        <f t="shared" si="1"/>
        <v>43804.516300000003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48416.799999999996</v>
      </c>
      <c r="D15" s="51">
        <f t="shared" ref="D15:E15" si="3">D17+D20+D23+D26</f>
        <v>36312.600000000006</v>
      </c>
      <c r="E15" s="51">
        <f t="shared" si="3"/>
        <v>36312.600000000006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7" s="23" customFormat="1" ht="25.5" x14ac:dyDescent="0.3">
      <c r="A17" s="20" t="s">
        <v>30</v>
      </c>
      <c r="B17" s="60" t="s">
        <v>2</v>
      </c>
      <c r="C17" s="61">
        <v>5205.7</v>
      </c>
      <c r="D17" s="51">
        <f>(C17/4)*3</f>
        <v>3904.2749999999996</v>
      </c>
      <c r="E17" s="51">
        <f t="shared" si="2"/>
        <v>3904.2749999999996</v>
      </c>
    </row>
    <row r="18" spans="1:7" s="23" customFormat="1" x14ac:dyDescent="0.3">
      <c r="A18" s="27" t="s">
        <v>4</v>
      </c>
      <c r="B18" s="28" t="s">
        <v>3</v>
      </c>
      <c r="C18" s="45">
        <v>2</v>
      </c>
      <c r="D18" s="19">
        <f t="shared" si="2"/>
        <v>2</v>
      </c>
      <c r="E18" s="19">
        <f t="shared" si="2"/>
        <v>2</v>
      </c>
    </row>
    <row r="19" spans="1:7" s="23" customFormat="1" ht="21.95" customHeight="1" x14ac:dyDescent="0.3">
      <c r="A19" s="27" t="s">
        <v>26</v>
      </c>
      <c r="B19" s="21" t="s">
        <v>27</v>
      </c>
      <c r="C19" s="44">
        <f>C17/C18/12*1000+200</f>
        <v>217104.16666666666</v>
      </c>
      <c r="D19" s="19">
        <f t="shared" si="2"/>
        <v>217104.16666666666</v>
      </c>
      <c r="E19" s="19">
        <f t="shared" si="2"/>
        <v>217104.16666666666</v>
      </c>
    </row>
    <row r="20" spans="1:7" s="23" customFormat="1" ht="25.5" x14ac:dyDescent="0.3">
      <c r="A20" s="20" t="s">
        <v>31</v>
      </c>
      <c r="B20" s="60" t="s">
        <v>2</v>
      </c>
      <c r="C20" s="61">
        <v>31984.3</v>
      </c>
      <c r="D20" s="51">
        <f>(C20/4)*3</f>
        <v>23988.224999999999</v>
      </c>
      <c r="E20" s="51">
        <f t="shared" si="2"/>
        <v>23988.224999999999</v>
      </c>
    </row>
    <row r="21" spans="1:7" s="23" customFormat="1" x14ac:dyDescent="0.3">
      <c r="A21" s="27" t="s">
        <v>4</v>
      </c>
      <c r="B21" s="28" t="s">
        <v>3</v>
      </c>
      <c r="C21" s="45">
        <v>11.5</v>
      </c>
      <c r="D21" s="19">
        <f t="shared" si="2"/>
        <v>11.5</v>
      </c>
      <c r="E21" s="19">
        <f t="shared" si="2"/>
        <v>11.5</v>
      </c>
    </row>
    <row r="22" spans="1:7" ht="21.95" customHeight="1" x14ac:dyDescent="0.3">
      <c r="A22" s="10" t="s">
        <v>26</v>
      </c>
      <c r="B22" s="6" t="s">
        <v>27</v>
      </c>
      <c r="C22" s="44">
        <f>C20/12/C21*1000</f>
        <v>231770.28985507242</v>
      </c>
      <c r="D22" s="19">
        <f t="shared" si="2"/>
        <v>231770.28985507242</v>
      </c>
      <c r="E22" s="19">
        <f t="shared" si="2"/>
        <v>231770.28985507242</v>
      </c>
    </row>
    <row r="23" spans="1:7" ht="39" x14ac:dyDescent="0.3">
      <c r="A23" s="12" t="s">
        <v>37</v>
      </c>
      <c r="B23" s="58" t="s">
        <v>2</v>
      </c>
      <c r="C23" s="61">
        <v>163.69999999999999</v>
      </c>
      <c r="D23" s="51">
        <f>(C23/4)*3</f>
        <v>122.77499999999999</v>
      </c>
      <c r="E23" s="51">
        <f t="shared" si="2"/>
        <v>122.77499999999999</v>
      </c>
    </row>
    <row r="24" spans="1:7" x14ac:dyDescent="0.3">
      <c r="A24" s="10" t="s">
        <v>4</v>
      </c>
      <c r="B24" s="11" t="s">
        <v>3</v>
      </c>
      <c r="C24" s="45">
        <v>1</v>
      </c>
      <c r="D24" s="19">
        <f t="shared" si="2"/>
        <v>1</v>
      </c>
      <c r="E24" s="19">
        <f t="shared" si="2"/>
        <v>1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13641.666666666666</v>
      </c>
      <c r="D25" s="19">
        <f t="shared" si="2"/>
        <v>13641.666666666666</v>
      </c>
      <c r="E25" s="19">
        <f t="shared" si="2"/>
        <v>13641.666666666666</v>
      </c>
    </row>
    <row r="26" spans="1:7" ht="25.5" x14ac:dyDescent="0.3">
      <c r="A26" s="5" t="s">
        <v>23</v>
      </c>
      <c r="B26" s="58" t="s">
        <v>2</v>
      </c>
      <c r="C26" s="61">
        <v>11063.1</v>
      </c>
      <c r="D26" s="51">
        <f>(C26/4)*3</f>
        <v>8297.3250000000007</v>
      </c>
      <c r="E26" s="51">
        <f t="shared" si="2"/>
        <v>8297.3250000000007</v>
      </c>
    </row>
    <row r="27" spans="1:7" x14ac:dyDescent="0.3">
      <c r="A27" s="10" t="s">
        <v>4</v>
      </c>
      <c r="B27" s="11" t="s">
        <v>3</v>
      </c>
      <c r="C27" s="45">
        <v>12.5</v>
      </c>
      <c r="D27" s="19">
        <f t="shared" si="2"/>
        <v>12.5</v>
      </c>
      <c r="E27" s="19">
        <f t="shared" si="2"/>
        <v>12.5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73754</v>
      </c>
      <c r="D28" s="19">
        <f t="shared" si="2"/>
        <v>73754</v>
      </c>
      <c r="E28" s="19">
        <f t="shared" si="2"/>
        <v>73754</v>
      </c>
    </row>
    <row r="29" spans="1:7" ht="25.5" x14ac:dyDescent="0.3">
      <c r="A29" s="5" t="s">
        <v>5</v>
      </c>
      <c r="B29" s="6" t="s">
        <v>2</v>
      </c>
      <c r="C29" s="51">
        <f>C15*10.05%</f>
        <v>4865.8883999999998</v>
      </c>
      <c r="D29" s="51">
        <f t="shared" ref="D29:E29" si="4">D15*10.05%</f>
        <v>3649.4163000000008</v>
      </c>
      <c r="E29" s="51">
        <f t="shared" si="4"/>
        <v>3649.4163000000008</v>
      </c>
      <c r="G29" s="2" t="s">
        <v>32</v>
      </c>
    </row>
    <row r="30" spans="1:7" ht="36.75" x14ac:dyDescent="0.3">
      <c r="A30" s="12" t="s">
        <v>6</v>
      </c>
      <c r="B30" s="6" t="s">
        <v>2</v>
      </c>
      <c r="C30" s="51">
        <v>1861</v>
      </c>
      <c r="D30" s="51">
        <f>(C30/4)*3</f>
        <v>1395.75</v>
      </c>
      <c r="E30" s="51">
        <f t="shared" si="2"/>
        <v>1395.75</v>
      </c>
    </row>
    <row r="31" spans="1:7" ht="25.5" x14ac:dyDescent="0.3">
      <c r="A31" s="12" t="s">
        <v>7</v>
      </c>
      <c r="B31" s="6" t="s">
        <v>2</v>
      </c>
      <c r="C31" s="19">
        <v>0</v>
      </c>
      <c r="D31" s="19">
        <f t="shared" si="2"/>
        <v>0</v>
      </c>
      <c r="E31" s="19">
        <f t="shared" si="2"/>
        <v>0</v>
      </c>
    </row>
    <row r="32" spans="1:7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2985</v>
      </c>
      <c r="D33" s="51">
        <f>(C33/4)*3</f>
        <v>2238.75</v>
      </c>
      <c r="E33" s="51">
        <f t="shared" si="2"/>
        <v>2238.75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5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1" customHeight="1" x14ac:dyDescent="0.3">
      <c r="A4" s="89" t="s">
        <v>47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14</v>
      </c>
      <c r="D11" s="54">
        <f>C11</f>
        <v>14</v>
      </c>
      <c r="E11" s="54">
        <f>D11</f>
        <v>14</v>
      </c>
    </row>
    <row r="12" spans="1:7" ht="25.5" x14ac:dyDescent="0.3">
      <c r="A12" s="10" t="s">
        <v>24</v>
      </c>
      <c r="B12" s="6" t="s">
        <v>2</v>
      </c>
      <c r="C12" s="19">
        <f>(C13-C32)/C11</f>
        <v>3873.5386071428579</v>
      </c>
      <c r="D12" s="19">
        <f t="shared" ref="D12:E12" si="0">(D13-D32)/D11</f>
        <v>2007.0907321428574</v>
      </c>
      <c r="E12" s="19">
        <f t="shared" si="0"/>
        <v>2007.0907321428574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54437.54050000001</v>
      </c>
      <c r="D13" s="51">
        <f t="shared" ref="D13:E13" si="1">D15+D29+D30+D33+D31+D32</f>
        <v>28307.270250000005</v>
      </c>
      <c r="E13" s="51">
        <f t="shared" si="1"/>
        <v>28307.270250000005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44881.000000000007</v>
      </c>
      <c r="D15" s="51">
        <f>C15/2</f>
        <v>22440.500000000004</v>
      </c>
      <c r="E15" s="51">
        <f t="shared" si="2"/>
        <v>22440.500000000004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6" s="23" customFormat="1" ht="25.5" x14ac:dyDescent="0.3">
      <c r="A17" s="20" t="s">
        <v>30</v>
      </c>
      <c r="B17" s="60" t="s">
        <v>2</v>
      </c>
      <c r="C17" s="62">
        <v>4883.7</v>
      </c>
      <c r="D17" s="51">
        <f>(C17/4)*3</f>
        <v>3662.7749999999996</v>
      </c>
      <c r="E17" s="51">
        <f t="shared" si="2"/>
        <v>3662.7749999999996</v>
      </c>
    </row>
    <row r="18" spans="1:6" s="23" customFormat="1" x14ac:dyDescent="0.3">
      <c r="A18" s="27" t="s">
        <v>4</v>
      </c>
      <c r="B18" s="28" t="s">
        <v>3</v>
      </c>
      <c r="C18" s="42">
        <v>2</v>
      </c>
      <c r="D18" s="19">
        <f t="shared" si="2"/>
        <v>2</v>
      </c>
      <c r="E18" s="19">
        <f t="shared" si="2"/>
        <v>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C17/12/C18*1000</f>
        <v>203487.49999999997</v>
      </c>
      <c r="D19" s="19">
        <f t="shared" si="2"/>
        <v>203487.49999999997</v>
      </c>
      <c r="E19" s="19">
        <f t="shared" si="2"/>
        <v>203487.49999999997</v>
      </c>
    </row>
    <row r="20" spans="1:6" s="23" customFormat="1" ht="25.5" x14ac:dyDescent="0.3">
      <c r="A20" s="20" t="s">
        <v>31</v>
      </c>
      <c r="B20" s="60" t="s">
        <v>2</v>
      </c>
      <c r="C20" s="62">
        <v>27445.9</v>
      </c>
      <c r="D20" s="51">
        <f>(C20/4)*3</f>
        <v>20584.425000000003</v>
      </c>
      <c r="E20" s="51">
        <f t="shared" si="2"/>
        <v>20584.425000000003</v>
      </c>
    </row>
    <row r="21" spans="1:6" s="23" customFormat="1" x14ac:dyDescent="0.3">
      <c r="A21" s="27" t="s">
        <v>4</v>
      </c>
      <c r="B21" s="28" t="s">
        <v>3</v>
      </c>
      <c r="C21" s="42">
        <v>10.3</v>
      </c>
      <c r="D21" s="19">
        <f t="shared" si="2"/>
        <v>10.3</v>
      </c>
      <c r="E21" s="19">
        <f t="shared" si="2"/>
        <v>10.3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222054.20711974107</v>
      </c>
      <c r="D22" s="19">
        <f t="shared" si="2"/>
        <v>222054.20711974107</v>
      </c>
      <c r="E22" s="19">
        <f t="shared" si="2"/>
        <v>222054.20711974107</v>
      </c>
    </row>
    <row r="23" spans="1:6" ht="39" x14ac:dyDescent="0.3">
      <c r="A23" s="12" t="s">
        <v>37</v>
      </c>
      <c r="B23" s="58" t="s">
        <v>2</v>
      </c>
      <c r="C23" s="62">
        <v>3052.5</v>
      </c>
      <c r="D23" s="51">
        <f>(C23/4)*3</f>
        <v>2289.375</v>
      </c>
      <c r="E23" s="51">
        <f t="shared" si="2"/>
        <v>2289.375</v>
      </c>
      <c r="F23" s="1"/>
    </row>
    <row r="24" spans="1:6" x14ac:dyDescent="0.3">
      <c r="A24" s="10" t="s">
        <v>4</v>
      </c>
      <c r="B24" s="11" t="s">
        <v>3</v>
      </c>
      <c r="C24" s="42">
        <v>1.5</v>
      </c>
      <c r="D24" s="19">
        <f t="shared" si="2"/>
        <v>1.5</v>
      </c>
      <c r="E24" s="19">
        <f t="shared" si="2"/>
        <v>1.5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169583.33333333334</v>
      </c>
      <c r="D25" s="19">
        <f t="shared" si="2"/>
        <v>169583.33333333334</v>
      </c>
      <c r="E25" s="19">
        <f t="shared" si="2"/>
        <v>169583.33333333334</v>
      </c>
    </row>
    <row r="26" spans="1:6" ht="25.5" x14ac:dyDescent="0.3">
      <c r="A26" s="5" t="s">
        <v>23</v>
      </c>
      <c r="B26" s="58" t="s">
        <v>2</v>
      </c>
      <c r="C26" s="62">
        <v>9498.9</v>
      </c>
      <c r="D26" s="51">
        <f>(C26/4)*3</f>
        <v>7124.1749999999993</v>
      </c>
      <c r="E26" s="51">
        <f t="shared" si="2"/>
        <v>7124.1749999999993</v>
      </c>
    </row>
    <row r="27" spans="1:6" x14ac:dyDescent="0.3">
      <c r="A27" s="10" t="s">
        <v>4</v>
      </c>
      <c r="B27" s="11" t="s">
        <v>3</v>
      </c>
      <c r="C27" s="42">
        <v>12.5</v>
      </c>
      <c r="D27" s="19">
        <f t="shared" si="2"/>
        <v>12.5</v>
      </c>
      <c r="E27" s="19">
        <f t="shared" si="2"/>
        <v>12.5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63325.999999999993</v>
      </c>
      <c r="D28" s="19">
        <f t="shared" si="2"/>
        <v>63325.999999999993</v>
      </c>
      <c r="E28" s="19">
        <f t="shared" si="2"/>
        <v>63325.999999999993</v>
      </c>
    </row>
    <row r="29" spans="1:6" ht="25.5" x14ac:dyDescent="0.3">
      <c r="A29" s="5" t="s">
        <v>5</v>
      </c>
      <c r="B29" s="6" t="s">
        <v>2</v>
      </c>
      <c r="C29" s="51">
        <f>C15*10.05%</f>
        <v>4510.540500000001</v>
      </c>
      <c r="D29" s="51">
        <f>D15*10.05%</f>
        <v>2255.2702500000005</v>
      </c>
      <c r="E29" s="51">
        <f t="shared" ref="E29" si="3">E15*10.05%</f>
        <v>2255.2702500000005</v>
      </c>
    </row>
    <row r="30" spans="1:6" ht="36.75" x14ac:dyDescent="0.3">
      <c r="A30" s="12" t="s">
        <v>6</v>
      </c>
      <c r="B30" s="6" t="s">
        <v>2</v>
      </c>
      <c r="C30" s="51">
        <v>2054</v>
      </c>
      <c r="D30" s="51">
        <f>(C30/4)*3</f>
        <v>1540.5</v>
      </c>
      <c r="E30" s="51">
        <f t="shared" si="2"/>
        <v>1540.5</v>
      </c>
    </row>
    <row r="31" spans="1:6" ht="25.5" x14ac:dyDescent="0.3">
      <c r="A31" s="12" t="s">
        <v>7</v>
      </c>
      <c r="B31" s="6" t="s">
        <v>2</v>
      </c>
      <c r="C31" s="19">
        <v>300</v>
      </c>
      <c r="D31" s="19"/>
      <c r="E31" s="19">
        <f t="shared" si="2"/>
        <v>0</v>
      </c>
    </row>
    <row r="32" spans="1:6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2484</v>
      </c>
      <c r="D33" s="51">
        <f>(C33/4)*3</f>
        <v>1863</v>
      </c>
      <c r="E33" s="51">
        <f t="shared" si="2"/>
        <v>1863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8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7.25" customHeight="1" x14ac:dyDescent="0.3">
      <c r="A4" s="89" t="s">
        <v>46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30</v>
      </c>
      <c r="D11" s="54">
        <f>C11</f>
        <v>30</v>
      </c>
      <c r="E11" s="54">
        <f>D11</f>
        <v>30</v>
      </c>
    </row>
    <row r="12" spans="1:7" ht="25.5" x14ac:dyDescent="0.3">
      <c r="A12" s="10" t="s">
        <v>24</v>
      </c>
      <c r="B12" s="6" t="s">
        <v>2</v>
      </c>
      <c r="C12" s="19">
        <f>(C13-C32)/C11</f>
        <v>1644.2046033333334</v>
      </c>
      <c r="D12" s="19">
        <f t="shared" ref="D12:E12" si="0">(D13-D32)/D11</f>
        <v>1233.1534525</v>
      </c>
      <c r="E12" s="19">
        <f t="shared" si="0"/>
        <v>1233.1534525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49534.138100000004</v>
      </c>
      <c r="D13" s="51">
        <f t="shared" ref="D13:E13" si="1">D15+D29+D30+D33+D31+D32</f>
        <v>37202.603575000001</v>
      </c>
      <c r="E13" s="51">
        <f t="shared" si="1"/>
        <v>37202.603575000001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58" t="s">
        <v>2</v>
      </c>
      <c r="C15" s="62">
        <f>C17+C20+C23+C26</f>
        <v>40636.200000000004</v>
      </c>
      <c r="D15" s="62">
        <f t="shared" ref="D15:E15" si="3">D17+D20+D23+D26</f>
        <v>30477.15</v>
      </c>
      <c r="E15" s="62">
        <f t="shared" si="3"/>
        <v>30477.15</v>
      </c>
    </row>
    <row r="16" spans="1:7" x14ac:dyDescent="0.3">
      <c r="A16" s="8" t="s">
        <v>1</v>
      </c>
      <c r="B16" s="9"/>
      <c r="C16" s="35"/>
      <c r="D16" s="19">
        <f t="shared" si="2"/>
        <v>0</v>
      </c>
      <c r="E16" s="19"/>
    </row>
    <row r="17" spans="1:6" s="23" customFormat="1" ht="25.5" x14ac:dyDescent="0.3">
      <c r="A17" s="20" t="s">
        <v>30</v>
      </c>
      <c r="B17" s="60" t="s">
        <v>2</v>
      </c>
      <c r="C17" s="62">
        <v>5050.1000000000004</v>
      </c>
      <c r="D17" s="51">
        <f>(C17/4)*3</f>
        <v>3787.5750000000003</v>
      </c>
      <c r="E17" s="51">
        <f t="shared" si="2"/>
        <v>3787.5750000000003</v>
      </c>
    </row>
    <row r="18" spans="1:6" s="23" customFormat="1" x14ac:dyDescent="0.3">
      <c r="A18" s="27" t="s">
        <v>4</v>
      </c>
      <c r="B18" s="28" t="s">
        <v>3</v>
      </c>
      <c r="C18" s="42">
        <v>2</v>
      </c>
      <c r="D18" s="19">
        <f t="shared" si="2"/>
        <v>2</v>
      </c>
      <c r="E18" s="19">
        <f t="shared" si="2"/>
        <v>2</v>
      </c>
      <c r="F18" s="23" t="s">
        <v>32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210620.83333333334</v>
      </c>
      <c r="D19" s="19">
        <f t="shared" si="2"/>
        <v>210620.83333333334</v>
      </c>
      <c r="E19" s="19">
        <f t="shared" si="2"/>
        <v>210620.83333333334</v>
      </c>
    </row>
    <row r="20" spans="1:6" s="23" customFormat="1" ht="25.5" x14ac:dyDescent="0.3">
      <c r="A20" s="20" t="s">
        <v>31</v>
      </c>
      <c r="B20" s="60" t="s">
        <v>2</v>
      </c>
      <c r="C20" s="62">
        <v>28760.2</v>
      </c>
      <c r="D20" s="51">
        <f>(C20/4)*3</f>
        <v>21570.15</v>
      </c>
      <c r="E20" s="51">
        <f t="shared" si="2"/>
        <v>21570.15</v>
      </c>
    </row>
    <row r="21" spans="1:6" s="23" customFormat="1" x14ac:dyDescent="0.3">
      <c r="A21" s="27" t="s">
        <v>4</v>
      </c>
      <c r="B21" s="28" t="s">
        <v>3</v>
      </c>
      <c r="C21" s="42">
        <v>10.5</v>
      </c>
      <c r="D21" s="19">
        <f t="shared" si="2"/>
        <v>10.5</v>
      </c>
      <c r="E21" s="19">
        <f t="shared" si="2"/>
        <v>10.5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228255.55555555556</v>
      </c>
      <c r="D22" s="19">
        <f t="shared" si="2"/>
        <v>228255.55555555556</v>
      </c>
      <c r="E22" s="19">
        <f t="shared" si="2"/>
        <v>228255.55555555556</v>
      </c>
    </row>
    <row r="23" spans="1:6" ht="39" x14ac:dyDescent="0.3">
      <c r="A23" s="12" t="s">
        <v>37</v>
      </c>
      <c r="B23" s="58" t="s">
        <v>2</v>
      </c>
      <c r="C23" s="62">
        <v>1653.4</v>
      </c>
      <c r="D23" s="51">
        <f>(C23/4)*3</f>
        <v>1240.0500000000002</v>
      </c>
      <c r="E23" s="51">
        <f t="shared" si="2"/>
        <v>1240.0500000000002</v>
      </c>
    </row>
    <row r="24" spans="1:6" x14ac:dyDescent="0.3">
      <c r="A24" s="10" t="s">
        <v>4</v>
      </c>
      <c r="B24" s="11" t="s">
        <v>3</v>
      </c>
      <c r="C24" s="42">
        <v>1</v>
      </c>
      <c r="D24" s="42">
        <v>1</v>
      </c>
      <c r="E24" s="42">
        <v>1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137783.33333333334</v>
      </c>
      <c r="D25" s="19">
        <f t="shared" si="2"/>
        <v>137783.33333333334</v>
      </c>
      <c r="E25" s="19">
        <f t="shared" si="2"/>
        <v>137783.33333333334</v>
      </c>
    </row>
    <row r="26" spans="1:6" ht="25.5" x14ac:dyDescent="0.3">
      <c r="A26" s="5" t="s">
        <v>23</v>
      </c>
      <c r="B26" s="58" t="s">
        <v>2</v>
      </c>
      <c r="C26" s="62">
        <v>5172.5</v>
      </c>
      <c r="D26" s="51">
        <f>(C26/4)*3</f>
        <v>3879.375</v>
      </c>
      <c r="E26" s="51">
        <f t="shared" si="2"/>
        <v>3879.375</v>
      </c>
    </row>
    <row r="27" spans="1:6" x14ac:dyDescent="0.3">
      <c r="A27" s="10" t="s">
        <v>4</v>
      </c>
      <c r="B27" s="11" t="s">
        <v>3</v>
      </c>
      <c r="C27" s="42">
        <v>6.5</v>
      </c>
      <c r="D27" s="19">
        <f t="shared" si="2"/>
        <v>6.5</v>
      </c>
      <c r="E27" s="19">
        <f t="shared" si="2"/>
        <v>6.5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66314.102564102563</v>
      </c>
      <c r="D28" s="35">
        <f>D26/3/D27*1000</f>
        <v>198942.30769230769</v>
      </c>
      <c r="E28" s="19">
        <f t="shared" si="2"/>
        <v>198942.30769230769</v>
      </c>
    </row>
    <row r="29" spans="1:6" ht="25.5" x14ac:dyDescent="0.3">
      <c r="A29" s="5" t="s">
        <v>5</v>
      </c>
      <c r="B29" s="6" t="s">
        <v>2</v>
      </c>
      <c r="C29" s="51">
        <f>C15*10.05%</f>
        <v>4083.9381000000008</v>
      </c>
      <c r="D29" s="51">
        <f t="shared" ref="D29:E29" si="4">D15*10.05%</f>
        <v>3062.9535750000005</v>
      </c>
      <c r="E29" s="51">
        <f t="shared" si="4"/>
        <v>3062.9535750000005</v>
      </c>
    </row>
    <row r="30" spans="1:6" ht="36.75" x14ac:dyDescent="0.3">
      <c r="A30" s="12" t="s">
        <v>6</v>
      </c>
      <c r="B30" s="6" t="s">
        <v>2</v>
      </c>
      <c r="C30" s="62">
        <v>1630</v>
      </c>
      <c r="D30" s="51">
        <f>(C30/4)*3</f>
        <v>1222.5</v>
      </c>
      <c r="E30" s="51">
        <f t="shared" si="2"/>
        <v>1222.5</v>
      </c>
    </row>
    <row r="31" spans="1:6" ht="25.5" x14ac:dyDescent="0.3">
      <c r="A31" s="12" t="s">
        <v>7</v>
      </c>
      <c r="B31" s="6" t="s">
        <v>2</v>
      </c>
      <c r="C31" s="35">
        <v>0</v>
      </c>
      <c r="D31" s="19">
        <f t="shared" si="2"/>
        <v>0</v>
      </c>
      <c r="E31" s="19">
        <f t="shared" si="2"/>
        <v>0</v>
      </c>
    </row>
    <row r="32" spans="1:6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2976</v>
      </c>
      <c r="D33" s="51">
        <f>(C33/4)*3</f>
        <v>2232</v>
      </c>
      <c r="E33" s="51">
        <f t="shared" si="2"/>
        <v>2232</v>
      </c>
    </row>
    <row r="34" spans="1:5" x14ac:dyDescent="0.3">
      <c r="C34" s="43"/>
      <c r="D34" s="43"/>
      <c r="E34" s="4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5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3.5" customHeight="1" x14ac:dyDescent="0.3">
      <c r="A4" s="89" t="s">
        <v>67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9" t="s">
        <v>14</v>
      </c>
    </row>
    <row r="11" spans="1:7" x14ac:dyDescent="0.3">
      <c r="A11" s="5" t="s">
        <v>21</v>
      </c>
      <c r="B11" s="6" t="s">
        <v>10</v>
      </c>
      <c r="C11" s="54">
        <v>24</v>
      </c>
      <c r="D11" s="54">
        <f>C11</f>
        <v>24</v>
      </c>
      <c r="E11" s="54">
        <f>D11</f>
        <v>24</v>
      </c>
    </row>
    <row r="12" spans="1:7" ht="25.5" x14ac:dyDescent="0.3">
      <c r="A12" s="10" t="s">
        <v>24</v>
      </c>
      <c r="B12" s="6" t="s">
        <v>2</v>
      </c>
      <c r="C12" s="19">
        <f>(C13-C32)/C11</f>
        <v>2599.5087312499995</v>
      </c>
      <c r="D12" s="19">
        <f t="shared" ref="D12:E12" si="0">(D13-D32)/D11</f>
        <v>1348.9522822916665</v>
      </c>
      <c r="E12" s="19">
        <f t="shared" si="0"/>
        <v>1348.9522822916665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62596.209549999992</v>
      </c>
      <c r="D13" s="51">
        <f t="shared" ref="D13:E13" si="1">D15+D29+D30+D33+D31+D32</f>
        <v>32582.854774999996</v>
      </c>
      <c r="E13" s="51">
        <f t="shared" si="1"/>
        <v>32582.854774999996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1">
        <f>C17+C20+C23+C26</f>
        <v>52399.099999999991</v>
      </c>
      <c r="D15" s="51">
        <f>C15/2</f>
        <v>26199.549999999996</v>
      </c>
      <c r="E15" s="51">
        <f>D15</f>
        <v>26199.549999999996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5" s="23" customFormat="1" ht="25.5" x14ac:dyDescent="0.3">
      <c r="A17" s="20" t="s">
        <v>30</v>
      </c>
      <c r="B17" s="60" t="s">
        <v>2</v>
      </c>
      <c r="C17" s="62">
        <v>5196.7</v>
      </c>
      <c r="D17" s="51">
        <f>(C17/4)*3</f>
        <v>3897.5249999999996</v>
      </c>
      <c r="E17" s="51">
        <f>D17</f>
        <v>3897.5249999999996</v>
      </c>
    </row>
    <row r="18" spans="1:5" s="23" customFormat="1" x14ac:dyDescent="0.3">
      <c r="A18" s="27" t="s">
        <v>4</v>
      </c>
      <c r="B18" s="28" t="s">
        <v>3</v>
      </c>
      <c r="C18" s="35">
        <v>2</v>
      </c>
      <c r="D18" s="19">
        <f t="shared" si="2"/>
        <v>2</v>
      </c>
      <c r="E18" s="19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216729.16666666666</v>
      </c>
      <c r="D19" s="35">
        <f>D17/D18/3*1000+200</f>
        <v>649787.5</v>
      </c>
      <c r="E19" s="35">
        <f>E17/E18/3*1000+200</f>
        <v>649787.5</v>
      </c>
    </row>
    <row r="20" spans="1:5" s="23" customFormat="1" ht="25.5" x14ac:dyDescent="0.3">
      <c r="A20" s="20" t="s">
        <v>31</v>
      </c>
      <c r="B20" s="60" t="s">
        <v>2</v>
      </c>
      <c r="C20" s="62">
        <v>33867.5</v>
      </c>
      <c r="D20" s="51">
        <f>(C20/4)*3</f>
        <v>25400.625</v>
      </c>
      <c r="E20" s="51">
        <f t="shared" si="2"/>
        <v>25400.625</v>
      </c>
    </row>
    <row r="21" spans="1:5" s="23" customFormat="1" x14ac:dyDescent="0.3">
      <c r="A21" s="27" t="s">
        <v>4</v>
      </c>
      <c r="B21" s="28" t="s">
        <v>3</v>
      </c>
      <c r="C21" s="35">
        <v>12.4</v>
      </c>
      <c r="D21" s="19">
        <f t="shared" si="2"/>
        <v>12.4</v>
      </c>
      <c r="E21" s="19">
        <f t="shared" si="2"/>
        <v>12.4</v>
      </c>
    </row>
    <row r="22" spans="1:5" s="23" customFormat="1" ht="21.95" customHeight="1" x14ac:dyDescent="0.3">
      <c r="A22" s="27" t="s">
        <v>26</v>
      </c>
      <c r="B22" s="21" t="s">
        <v>27</v>
      </c>
      <c r="C22" s="35">
        <f>C20/12/C21*1000</f>
        <v>227604.16666666666</v>
      </c>
      <c r="D22" s="35">
        <f>D20/3/D21*1000</f>
        <v>682812.5</v>
      </c>
      <c r="E22" s="35">
        <f>E20/3/E21*1000</f>
        <v>682812.5</v>
      </c>
    </row>
    <row r="23" spans="1:5" ht="39" x14ac:dyDescent="0.3">
      <c r="A23" s="12" t="s">
        <v>37</v>
      </c>
      <c r="B23" s="58" t="s">
        <v>2</v>
      </c>
      <c r="C23" s="62">
        <v>2627.6</v>
      </c>
      <c r="D23" s="51">
        <f>(C23/4)*3</f>
        <v>1970.6999999999998</v>
      </c>
      <c r="E23" s="51">
        <f>D23/4</f>
        <v>492.67499999999995</v>
      </c>
    </row>
    <row r="24" spans="1:5" x14ac:dyDescent="0.3">
      <c r="A24" s="10" t="s">
        <v>4</v>
      </c>
      <c r="B24" s="11" t="s">
        <v>3</v>
      </c>
      <c r="C24" s="35">
        <v>1.5</v>
      </c>
      <c r="D24" s="19">
        <f t="shared" si="2"/>
        <v>1.5</v>
      </c>
      <c r="E24" s="19">
        <f t="shared" si="2"/>
        <v>1.5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145977.77777777778</v>
      </c>
      <c r="D25" s="19">
        <f t="shared" si="2"/>
        <v>145977.77777777778</v>
      </c>
      <c r="E25" s="19">
        <f t="shared" si="2"/>
        <v>145977.77777777778</v>
      </c>
    </row>
    <row r="26" spans="1:5" ht="25.5" x14ac:dyDescent="0.3">
      <c r="A26" s="5" t="s">
        <v>23</v>
      </c>
      <c r="B26" s="58" t="s">
        <v>2</v>
      </c>
      <c r="C26" s="62">
        <v>10707.3</v>
      </c>
      <c r="D26" s="51">
        <f>(C26/4)*3</f>
        <v>8030.4749999999995</v>
      </c>
      <c r="E26" s="51">
        <f>D26/4</f>
        <v>2007.6187499999999</v>
      </c>
    </row>
    <row r="27" spans="1:5" x14ac:dyDescent="0.3">
      <c r="A27" s="10" t="s">
        <v>4</v>
      </c>
      <c r="B27" s="11" t="s">
        <v>3</v>
      </c>
      <c r="C27" s="35">
        <v>14</v>
      </c>
      <c r="D27" s="19">
        <f t="shared" si="2"/>
        <v>14</v>
      </c>
      <c r="E27" s="19">
        <f t="shared" si="2"/>
        <v>14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63733.928571428572</v>
      </c>
      <c r="D28" s="35">
        <f>D26/3/D27*1000</f>
        <v>191201.78571428571</v>
      </c>
      <c r="E28" s="35">
        <f t="shared" ref="E28" si="3">E26/12/E27*1000</f>
        <v>11950.111607142857</v>
      </c>
    </row>
    <row r="29" spans="1:5" ht="25.5" x14ac:dyDescent="0.3">
      <c r="A29" s="5" t="s">
        <v>5</v>
      </c>
      <c r="B29" s="6" t="s">
        <v>2</v>
      </c>
      <c r="C29" s="51">
        <f>C15*10.05%</f>
        <v>5266.1095499999992</v>
      </c>
      <c r="D29" s="51">
        <f t="shared" ref="D29:E29" si="4">D15*10.05%</f>
        <v>2633.0547749999996</v>
      </c>
      <c r="E29" s="51">
        <f t="shared" si="4"/>
        <v>2633.0547749999996</v>
      </c>
    </row>
    <row r="30" spans="1:5" ht="36.75" x14ac:dyDescent="0.3">
      <c r="A30" s="12" t="s">
        <v>6</v>
      </c>
      <c r="B30" s="6" t="s">
        <v>2</v>
      </c>
      <c r="C30" s="62">
        <v>1847</v>
      </c>
      <c r="D30" s="51">
        <f>(C30/4)*3</f>
        <v>1385.25</v>
      </c>
      <c r="E30" s="51">
        <f t="shared" si="2"/>
        <v>1385.25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2"/>
        <v>0</v>
      </c>
      <c r="E31" s="19">
        <f t="shared" si="2"/>
        <v>0</v>
      </c>
    </row>
    <row r="32" spans="1:5" ht="36.75" x14ac:dyDescent="0.3">
      <c r="A32" s="12" t="s">
        <v>8</v>
      </c>
      <c r="B32" s="6" t="s">
        <v>2</v>
      </c>
      <c r="C32" s="51">
        <v>208</v>
      </c>
      <c r="D32" s="51">
        <v>208</v>
      </c>
      <c r="E32" s="51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2876</v>
      </c>
      <c r="D33" s="51">
        <f>(C33/4)*3</f>
        <v>2157</v>
      </c>
      <c r="E33" s="51">
        <f t="shared" si="2"/>
        <v>2157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8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x14ac:dyDescent="0.3">
      <c r="A4" s="84" t="s">
        <v>45</v>
      </c>
      <c r="B4" s="84"/>
      <c r="C4" s="84"/>
      <c r="D4" s="84"/>
      <c r="E4" s="84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8</v>
      </c>
      <c r="D11" s="54">
        <f>C11</f>
        <v>8</v>
      </c>
      <c r="E11" s="54">
        <f>D11</f>
        <v>8</v>
      </c>
    </row>
    <row r="12" spans="1:7" ht="25.5" x14ac:dyDescent="0.3">
      <c r="A12" s="10" t="s">
        <v>24</v>
      </c>
      <c r="B12" s="6" t="s">
        <v>2</v>
      </c>
      <c r="C12" s="19">
        <f>(C13-C32)/C11</f>
        <v>2530.3324749999997</v>
      </c>
      <c r="D12" s="19">
        <f t="shared" ref="D12:E12" si="0">(D13-D32)/D11</f>
        <v>1897.7493562499999</v>
      </c>
      <c r="E12" s="19">
        <f t="shared" si="0"/>
        <v>1897.7493562499999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20450.659799999998</v>
      </c>
      <c r="D13" s="51">
        <f t="shared" ref="D13:E13" si="1">D15+D29+D30+D33+D31+D32</f>
        <v>15389.994849999999</v>
      </c>
      <c r="E13" s="51">
        <f t="shared" si="1"/>
        <v>15389.994849999999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1">
        <f>C20+C26</f>
        <v>16199.599999999999</v>
      </c>
      <c r="D15" s="51">
        <f t="shared" ref="D15:E15" si="3">D20+D26</f>
        <v>12149.699999999999</v>
      </c>
      <c r="E15" s="51">
        <f t="shared" si="3"/>
        <v>12149.699999999999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6" t="s">
        <v>30</v>
      </c>
      <c r="B17" s="21" t="s">
        <v>2</v>
      </c>
      <c r="C17" s="44"/>
      <c r="D17" s="19">
        <f t="shared" si="2"/>
        <v>0</v>
      </c>
      <c r="E17" s="19">
        <f t="shared" si="2"/>
        <v>0</v>
      </c>
    </row>
    <row r="18" spans="1:5" s="23" customFormat="1" x14ac:dyDescent="0.3">
      <c r="A18" s="27" t="s">
        <v>4</v>
      </c>
      <c r="B18" s="28" t="s">
        <v>3</v>
      </c>
      <c r="C18" s="45"/>
      <c r="D18" s="19">
        <f t="shared" si="2"/>
        <v>0</v>
      </c>
      <c r="E18" s="19">
        <f t="shared" si="2"/>
        <v>0</v>
      </c>
    </row>
    <row r="19" spans="1:5" s="23" customFormat="1" ht="21.95" customHeight="1" x14ac:dyDescent="0.3">
      <c r="A19" s="27" t="s">
        <v>26</v>
      </c>
      <c r="B19" s="21" t="s">
        <v>27</v>
      </c>
      <c r="C19" s="44"/>
      <c r="D19" s="19">
        <f t="shared" si="2"/>
        <v>0</v>
      </c>
      <c r="E19" s="19">
        <f t="shared" si="2"/>
        <v>0</v>
      </c>
    </row>
    <row r="20" spans="1:5" s="23" customFormat="1" ht="25.5" x14ac:dyDescent="0.3">
      <c r="A20" s="20" t="s">
        <v>31</v>
      </c>
      <c r="B20" s="60" t="s">
        <v>2</v>
      </c>
      <c r="C20" s="61">
        <v>12498.9</v>
      </c>
      <c r="D20" s="51">
        <f>(C20/4)*3</f>
        <v>9374.1749999999993</v>
      </c>
      <c r="E20" s="51">
        <f t="shared" si="2"/>
        <v>9374.1749999999993</v>
      </c>
    </row>
    <row r="21" spans="1:5" s="23" customFormat="1" x14ac:dyDescent="0.3">
      <c r="A21" s="27" t="s">
        <v>4</v>
      </c>
      <c r="B21" s="28" t="s">
        <v>3</v>
      </c>
      <c r="C21" s="45">
        <v>4.5999999999999996</v>
      </c>
      <c r="D21" s="19">
        <f t="shared" si="2"/>
        <v>4.5999999999999996</v>
      </c>
      <c r="E21" s="19">
        <f t="shared" si="2"/>
        <v>4.5999999999999996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226429.347826087</v>
      </c>
      <c r="D22" s="44">
        <f t="shared" ref="D22:E22" si="4">D20/12/D21*1000</f>
        <v>169822.01086956522</v>
      </c>
      <c r="E22" s="44">
        <f t="shared" si="4"/>
        <v>169822.01086956522</v>
      </c>
    </row>
    <row r="23" spans="1:5" ht="39" x14ac:dyDescent="0.3">
      <c r="A23" s="14" t="s">
        <v>25</v>
      </c>
      <c r="B23" s="6" t="s">
        <v>2</v>
      </c>
      <c r="C23" s="44"/>
      <c r="D23" s="19">
        <f t="shared" si="2"/>
        <v>0</v>
      </c>
      <c r="E23" s="19"/>
    </row>
    <row r="24" spans="1:5" x14ac:dyDescent="0.3">
      <c r="A24" s="10" t="s">
        <v>4</v>
      </c>
      <c r="B24" s="11" t="s">
        <v>3</v>
      </c>
      <c r="C24" s="45"/>
      <c r="D24" s="19">
        <f t="shared" si="2"/>
        <v>0</v>
      </c>
      <c r="E24" s="19"/>
    </row>
    <row r="25" spans="1:5" ht="21.95" customHeight="1" x14ac:dyDescent="0.3">
      <c r="A25" s="10" t="s">
        <v>26</v>
      </c>
      <c r="B25" s="6" t="s">
        <v>27</v>
      </c>
      <c r="C25" s="44"/>
      <c r="D25" s="19">
        <f t="shared" si="2"/>
        <v>0</v>
      </c>
      <c r="E25" s="19"/>
    </row>
    <row r="26" spans="1:5" ht="25.5" x14ac:dyDescent="0.3">
      <c r="A26" s="5" t="s">
        <v>23</v>
      </c>
      <c r="B26" s="58" t="s">
        <v>2</v>
      </c>
      <c r="C26" s="61">
        <v>3700.7</v>
      </c>
      <c r="D26" s="51">
        <f>(C26/4)*3</f>
        <v>2775.5249999999996</v>
      </c>
      <c r="E26" s="51">
        <f>D26</f>
        <v>2775.5249999999996</v>
      </c>
    </row>
    <row r="27" spans="1:5" x14ac:dyDescent="0.3">
      <c r="A27" s="10" t="s">
        <v>4</v>
      </c>
      <c r="B27" s="11" t="s">
        <v>3</v>
      </c>
      <c r="C27" s="45">
        <v>4.5</v>
      </c>
      <c r="D27" s="19">
        <f t="shared" si="2"/>
        <v>4.5</v>
      </c>
      <c r="E27" s="19">
        <f t="shared" si="2"/>
        <v>4.5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68531.481481481474</v>
      </c>
      <c r="D28" s="44">
        <f>D26/3/D27*1000</f>
        <v>205594.44444444441</v>
      </c>
      <c r="E28" s="44">
        <f>E26/3/E27*1000</f>
        <v>205594.44444444441</v>
      </c>
    </row>
    <row r="29" spans="1:5" ht="25.5" x14ac:dyDescent="0.3">
      <c r="A29" s="5" t="s">
        <v>5</v>
      </c>
      <c r="B29" s="6" t="s">
        <v>2</v>
      </c>
      <c r="C29" s="51">
        <f>C15*10.05%</f>
        <v>1628.0598</v>
      </c>
      <c r="D29" s="51">
        <f t="shared" ref="D29:E29" si="5">D15*10.05%</f>
        <v>1221.04485</v>
      </c>
      <c r="E29" s="51">
        <f t="shared" si="5"/>
        <v>1221.04485</v>
      </c>
    </row>
    <row r="30" spans="1:5" ht="36.75" x14ac:dyDescent="0.3">
      <c r="A30" s="12" t="s">
        <v>6</v>
      </c>
      <c r="B30" s="6" t="s">
        <v>2</v>
      </c>
      <c r="C30" s="51">
        <v>1086</v>
      </c>
      <c r="D30" s="51">
        <f>(C30/4)*3</f>
        <v>814.5</v>
      </c>
      <c r="E30" s="51">
        <f>D30</f>
        <v>814.5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2"/>
        <v>0</v>
      </c>
      <c r="E31" s="19"/>
    </row>
    <row r="32" spans="1:5" ht="36.75" x14ac:dyDescent="0.3">
      <c r="A32" s="12" t="s">
        <v>8</v>
      </c>
      <c r="B32" s="6" t="s">
        <v>2</v>
      </c>
      <c r="C32" s="19">
        <v>208</v>
      </c>
      <c r="D32" s="19">
        <f t="shared" si="2"/>
        <v>208</v>
      </c>
      <c r="E32" s="19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1329</v>
      </c>
      <c r="D33" s="51">
        <f>(C33/4)*3</f>
        <v>996.75</v>
      </c>
      <c r="E33" s="51">
        <f t="shared" si="2"/>
        <v>996.75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5" workbookViewId="0">
      <selection activeCell="D33" sqref="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47.25" customHeight="1" x14ac:dyDescent="0.3">
      <c r="A4" s="89" t="s">
        <v>44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11</v>
      </c>
      <c r="D11" s="54">
        <f>C11</f>
        <v>11</v>
      </c>
      <c r="E11" s="54">
        <f>D11</f>
        <v>11</v>
      </c>
    </row>
    <row r="12" spans="1:7" ht="25.5" x14ac:dyDescent="0.3">
      <c r="A12" s="10" t="s">
        <v>24</v>
      </c>
      <c r="B12" s="6" t="s">
        <v>2</v>
      </c>
      <c r="C12" s="19">
        <f>(C13-C32)/C11</f>
        <v>2610.0786000000003</v>
      </c>
      <c r="D12" s="19">
        <f t="shared" ref="D12:E12" si="0">(D13-D32)/D11</f>
        <v>1957.5589500000001</v>
      </c>
      <c r="E12" s="19">
        <f t="shared" si="0"/>
        <v>1957.5589500000001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28918.864600000001</v>
      </c>
      <c r="D13" s="51">
        <f t="shared" ref="D13:E13" si="1">D15+D29+D30+D33+D31+D32</f>
        <v>21741.148450000001</v>
      </c>
      <c r="E13" s="51">
        <f t="shared" si="1"/>
        <v>21741.148450000001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1">
        <f>C20+C26</f>
        <v>23489.200000000001</v>
      </c>
      <c r="D15" s="51">
        <f t="shared" ref="D15:E15" si="3">D20+D26</f>
        <v>17616.900000000001</v>
      </c>
      <c r="E15" s="51">
        <f t="shared" si="3"/>
        <v>17616.900000000001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5" s="23" customFormat="1" ht="25.5" x14ac:dyDescent="0.3">
      <c r="A17" s="26" t="s">
        <v>30</v>
      </c>
      <c r="B17" s="21" t="s">
        <v>2</v>
      </c>
      <c r="C17" s="44"/>
      <c r="D17" s="19">
        <f t="shared" si="2"/>
        <v>0</v>
      </c>
      <c r="E17" s="19"/>
    </row>
    <row r="18" spans="1:5" s="23" customFormat="1" x14ac:dyDescent="0.3">
      <c r="A18" s="27" t="s">
        <v>4</v>
      </c>
      <c r="B18" s="28" t="s">
        <v>3</v>
      </c>
      <c r="C18" s="45"/>
      <c r="D18" s="19">
        <f t="shared" si="2"/>
        <v>0</v>
      </c>
      <c r="E18" s="19"/>
    </row>
    <row r="19" spans="1:5" s="23" customFormat="1" ht="21.95" customHeight="1" x14ac:dyDescent="0.3">
      <c r="A19" s="27" t="s">
        <v>26</v>
      </c>
      <c r="B19" s="21" t="s">
        <v>27</v>
      </c>
      <c r="C19" s="44"/>
      <c r="D19" s="19">
        <f t="shared" si="2"/>
        <v>0</v>
      </c>
      <c r="E19" s="19"/>
    </row>
    <row r="20" spans="1:5" s="23" customFormat="1" ht="25.5" x14ac:dyDescent="0.3">
      <c r="A20" s="20" t="s">
        <v>31</v>
      </c>
      <c r="B20" s="60" t="s">
        <v>2</v>
      </c>
      <c r="C20" s="61">
        <v>18789.900000000001</v>
      </c>
      <c r="D20" s="51">
        <f>(C20/4)*3</f>
        <v>14092.425000000001</v>
      </c>
      <c r="E20" s="51">
        <f t="shared" si="2"/>
        <v>14092.425000000001</v>
      </c>
    </row>
    <row r="21" spans="1:5" s="23" customFormat="1" x14ac:dyDescent="0.3">
      <c r="A21" s="27" t="s">
        <v>4</v>
      </c>
      <c r="B21" s="28" t="s">
        <v>3</v>
      </c>
      <c r="C21" s="45">
        <v>6.94</v>
      </c>
      <c r="D21" s="19">
        <f t="shared" si="2"/>
        <v>6.94</v>
      </c>
      <c r="E21" s="19">
        <f t="shared" si="2"/>
        <v>6.94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225623.19884726225</v>
      </c>
      <c r="D22" s="44">
        <f>D20/3/D21*1000</f>
        <v>676869.5965417868</v>
      </c>
      <c r="E22" s="44">
        <f>E20/3/E21*1000</f>
        <v>676869.5965417868</v>
      </c>
    </row>
    <row r="23" spans="1:5" ht="39" x14ac:dyDescent="0.3">
      <c r="A23" s="14" t="s">
        <v>25</v>
      </c>
      <c r="B23" s="6" t="s">
        <v>2</v>
      </c>
      <c r="C23" s="44"/>
      <c r="D23" s="19">
        <f t="shared" si="2"/>
        <v>0</v>
      </c>
      <c r="E23" s="19"/>
    </row>
    <row r="24" spans="1:5" x14ac:dyDescent="0.3">
      <c r="A24" s="10" t="s">
        <v>4</v>
      </c>
      <c r="B24" s="11" t="s">
        <v>3</v>
      </c>
      <c r="C24" s="45"/>
      <c r="D24" s="19">
        <f t="shared" si="2"/>
        <v>0</v>
      </c>
      <c r="E24" s="19"/>
    </row>
    <row r="25" spans="1:5" ht="21.95" customHeight="1" x14ac:dyDescent="0.3">
      <c r="A25" s="10" t="s">
        <v>26</v>
      </c>
      <c r="B25" s="6" t="s">
        <v>27</v>
      </c>
      <c r="C25" s="44"/>
      <c r="D25" s="19">
        <f t="shared" si="2"/>
        <v>0</v>
      </c>
      <c r="E25" s="19"/>
    </row>
    <row r="26" spans="1:5" ht="25.5" x14ac:dyDescent="0.3">
      <c r="A26" s="5" t="s">
        <v>23</v>
      </c>
      <c r="B26" s="58" t="s">
        <v>2</v>
      </c>
      <c r="C26" s="61">
        <v>4699.3</v>
      </c>
      <c r="D26" s="51">
        <f>(C26/4)*3</f>
        <v>3524.4750000000004</v>
      </c>
      <c r="E26" s="51">
        <f>D26</f>
        <v>3524.4750000000004</v>
      </c>
    </row>
    <row r="27" spans="1:5" x14ac:dyDescent="0.3">
      <c r="A27" s="10" t="s">
        <v>4</v>
      </c>
      <c r="B27" s="11" t="s">
        <v>3</v>
      </c>
      <c r="C27" s="45">
        <v>6</v>
      </c>
      <c r="D27" s="19">
        <f t="shared" si="2"/>
        <v>6</v>
      </c>
      <c r="E27" s="19">
        <f t="shared" si="2"/>
        <v>6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65268.055555555562</v>
      </c>
      <c r="D28" s="44">
        <f t="shared" ref="D28:E28" si="4">D26/12/D27*1000</f>
        <v>48951.041666666672</v>
      </c>
      <c r="E28" s="44">
        <f t="shared" si="4"/>
        <v>48951.041666666672</v>
      </c>
    </row>
    <row r="29" spans="1:5" ht="25.5" x14ac:dyDescent="0.3">
      <c r="A29" s="5" t="s">
        <v>5</v>
      </c>
      <c r="B29" s="6" t="s">
        <v>2</v>
      </c>
      <c r="C29" s="51">
        <f>C15*10.05%</f>
        <v>2360.6646000000001</v>
      </c>
      <c r="D29" s="51">
        <f t="shared" ref="D29:E29" si="5">D15*10.05%</f>
        <v>1770.4984500000003</v>
      </c>
      <c r="E29" s="51">
        <f t="shared" si="5"/>
        <v>1770.4984500000003</v>
      </c>
    </row>
    <row r="30" spans="1:5" ht="36.75" x14ac:dyDescent="0.3">
      <c r="A30" s="12" t="s">
        <v>6</v>
      </c>
      <c r="B30" s="6" t="s">
        <v>2</v>
      </c>
      <c r="C30" s="51">
        <v>870</v>
      </c>
      <c r="D30" s="51">
        <f>(C30/4)*3</f>
        <v>652.5</v>
      </c>
      <c r="E30" s="51">
        <f t="shared" si="2"/>
        <v>652.5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2"/>
        <v>0</v>
      </c>
      <c r="E31" s="19">
        <f t="shared" si="2"/>
        <v>0</v>
      </c>
    </row>
    <row r="32" spans="1:5" ht="36.75" x14ac:dyDescent="0.3">
      <c r="A32" s="12" t="s">
        <v>8</v>
      </c>
      <c r="B32" s="6" t="s">
        <v>2</v>
      </c>
      <c r="C32" s="19">
        <v>208</v>
      </c>
      <c r="D32" s="19">
        <f t="shared" si="2"/>
        <v>208</v>
      </c>
      <c r="E32" s="19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1991</v>
      </c>
      <c r="D33" s="51">
        <f>(C33/4)*3</f>
        <v>1493.25</v>
      </c>
      <c r="E33" s="51">
        <f t="shared" si="2"/>
        <v>1493.25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31" workbookViewId="0">
      <selection activeCell="D26" sqref="D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83" t="s">
        <v>15</v>
      </c>
      <c r="B1" s="83"/>
      <c r="C1" s="83"/>
      <c r="D1" s="83"/>
      <c r="E1" s="83"/>
    </row>
    <row r="2" spans="1:7" x14ac:dyDescent="0.3">
      <c r="A2" s="83" t="s">
        <v>66</v>
      </c>
      <c r="B2" s="83"/>
      <c r="C2" s="83"/>
      <c r="D2" s="83"/>
      <c r="E2" s="83"/>
    </row>
    <row r="3" spans="1:7" x14ac:dyDescent="0.3">
      <c r="A3" s="1"/>
    </row>
    <row r="4" spans="1:7" ht="51" customHeight="1" x14ac:dyDescent="0.3">
      <c r="A4" s="89" t="s">
        <v>43</v>
      </c>
      <c r="B4" s="89"/>
      <c r="C4" s="89"/>
      <c r="D4" s="89"/>
      <c r="E4" s="89"/>
    </row>
    <row r="5" spans="1:7" ht="15.75" customHeight="1" x14ac:dyDescent="0.3">
      <c r="A5" s="85" t="s">
        <v>16</v>
      </c>
      <c r="B5" s="85"/>
      <c r="C5" s="85"/>
      <c r="D5" s="85"/>
      <c r="E5" s="85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86" t="s">
        <v>28</v>
      </c>
      <c r="B9" s="87" t="s">
        <v>18</v>
      </c>
      <c r="C9" s="88" t="s">
        <v>41</v>
      </c>
      <c r="D9" s="88"/>
      <c r="E9" s="88"/>
    </row>
    <row r="10" spans="1:7" ht="40.5" x14ac:dyDescent="0.3">
      <c r="A10" s="86"/>
      <c r="B10" s="87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4">
        <v>25</v>
      </c>
      <c r="D11" s="54">
        <v>25</v>
      </c>
      <c r="E11" s="54">
        <v>25</v>
      </c>
    </row>
    <row r="12" spans="1:7" ht="25.5" x14ac:dyDescent="0.3">
      <c r="A12" s="10" t="s">
        <v>24</v>
      </c>
      <c r="B12" s="6" t="s">
        <v>2</v>
      </c>
      <c r="C12" s="19">
        <f>(C13-C32)/C11</f>
        <v>1586.4594</v>
      </c>
      <c r="D12" s="19">
        <f t="shared" ref="D12:E12" si="0">(D13-D32)/D11</f>
        <v>1189.3045500000001</v>
      </c>
      <c r="E12" s="19">
        <f t="shared" si="0"/>
        <v>1189.3045500000001</v>
      </c>
    </row>
    <row r="13" spans="1:7" ht="25.5" x14ac:dyDescent="0.3">
      <c r="A13" s="5" t="s">
        <v>11</v>
      </c>
      <c r="B13" s="6" t="s">
        <v>2</v>
      </c>
      <c r="C13" s="51">
        <f>C15+C29+C30+C33+C31+C32</f>
        <v>39869.485000000001</v>
      </c>
      <c r="D13" s="51">
        <f t="shared" ref="D13:E13" si="1">D15+D29+D30+D33+D31+D32</f>
        <v>29940.61375</v>
      </c>
      <c r="E13" s="51">
        <f t="shared" si="1"/>
        <v>29940.61375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1">
        <f>C20+C26</f>
        <v>32970</v>
      </c>
      <c r="D15" s="51">
        <f t="shared" ref="D15:E15" si="3">D20+D26</f>
        <v>24727.5</v>
      </c>
      <c r="E15" s="51">
        <f t="shared" si="3"/>
        <v>24727.5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5" s="23" customFormat="1" ht="25.5" x14ac:dyDescent="0.3">
      <c r="A17" s="20" t="s">
        <v>30</v>
      </c>
      <c r="B17" s="21" t="s">
        <v>2</v>
      </c>
      <c r="C17" s="35"/>
      <c r="D17" s="19">
        <f t="shared" si="2"/>
        <v>0</v>
      </c>
      <c r="E17" s="19"/>
    </row>
    <row r="18" spans="1:5" s="23" customFormat="1" x14ac:dyDescent="0.3">
      <c r="A18" s="27" t="s">
        <v>4</v>
      </c>
      <c r="B18" s="28" t="s">
        <v>3</v>
      </c>
      <c r="C18" s="42"/>
      <c r="D18" s="19">
        <f t="shared" si="2"/>
        <v>0</v>
      </c>
      <c r="E18" s="19"/>
    </row>
    <row r="19" spans="1:5" s="23" customFormat="1" ht="21.95" customHeight="1" x14ac:dyDescent="0.3">
      <c r="A19" s="27" t="s">
        <v>26</v>
      </c>
      <c r="B19" s="21" t="s">
        <v>27</v>
      </c>
      <c r="C19" s="35"/>
      <c r="D19" s="19">
        <f t="shared" si="2"/>
        <v>0</v>
      </c>
      <c r="E19" s="19"/>
    </row>
    <row r="20" spans="1:5" s="23" customFormat="1" ht="25.5" x14ac:dyDescent="0.3">
      <c r="A20" s="20" t="s">
        <v>31</v>
      </c>
      <c r="B20" s="21" t="s">
        <v>2</v>
      </c>
      <c r="C20" s="62">
        <v>26779.200000000001</v>
      </c>
      <c r="D20" s="51">
        <f>(C20/4)*3</f>
        <v>20084.400000000001</v>
      </c>
      <c r="E20" s="51">
        <f>D20</f>
        <v>20084.400000000001</v>
      </c>
    </row>
    <row r="21" spans="1:5" s="23" customFormat="1" x14ac:dyDescent="0.3">
      <c r="A21" s="27" t="s">
        <v>4</v>
      </c>
      <c r="B21" s="28" t="s">
        <v>3</v>
      </c>
      <c r="C21" s="42">
        <v>10.1</v>
      </c>
      <c r="D21" s="19">
        <f t="shared" si="2"/>
        <v>10.1</v>
      </c>
      <c r="E21" s="19">
        <f t="shared" si="2"/>
        <v>10.1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220950.49504950494</v>
      </c>
      <c r="D22" s="35">
        <f>D20/3/D21*1000</f>
        <v>662851.48514851497</v>
      </c>
      <c r="E22" s="35">
        <f>E20/3/E21*1000</f>
        <v>662851.48514851497</v>
      </c>
    </row>
    <row r="23" spans="1:5" ht="39" x14ac:dyDescent="0.3">
      <c r="A23" s="12" t="s">
        <v>37</v>
      </c>
      <c r="B23" s="58" t="s">
        <v>2</v>
      </c>
      <c r="C23" s="62"/>
      <c r="D23" s="51">
        <f t="shared" si="2"/>
        <v>0</v>
      </c>
      <c r="E23" s="51"/>
    </row>
    <row r="24" spans="1:5" x14ac:dyDescent="0.3">
      <c r="A24" s="10" t="s">
        <v>4</v>
      </c>
      <c r="B24" s="11" t="s">
        <v>3</v>
      </c>
      <c r="C24" s="42"/>
      <c r="D24" s="19">
        <f t="shared" si="2"/>
        <v>0</v>
      </c>
      <c r="E24" s="19">
        <f t="shared" si="2"/>
        <v>0</v>
      </c>
    </row>
    <row r="25" spans="1:5" ht="21.95" customHeight="1" x14ac:dyDescent="0.3">
      <c r="A25" s="10" t="s">
        <v>26</v>
      </c>
      <c r="B25" s="6" t="s">
        <v>27</v>
      </c>
      <c r="C25" s="35"/>
      <c r="D25" s="19">
        <f t="shared" si="2"/>
        <v>0</v>
      </c>
      <c r="E25" s="19">
        <f t="shared" si="2"/>
        <v>0</v>
      </c>
    </row>
    <row r="26" spans="1:5" ht="25.5" x14ac:dyDescent="0.3">
      <c r="A26" s="5" t="s">
        <v>23</v>
      </c>
      <c r="B26" s="58" t="s">
        <v>2</v>
      </c>
      <c r="C26" s="62">
        <v>6190.8</v>
      </c>
      <c r="D26" s="51">
        <f>(C26/4)*3</f>
        <v>4643.1000000000004</v>
      </c>
      <c r="E26" s="51">
        <f t="shared" si="2"/>
        <v>4643.1000000000004</v>
      </c>
    </row>
    <row r="27" spans="1:5" x14ac:dyDescent="0.3">
      <c r="A27" s="10" t="s">
        <v>4</v>
      </c>
      <c r="B27" s="11" t="s">
        <v>3</v>
      </c>
      <c r="C27" s="42">
        <v>8</v>
      </c>
      <c r="D27" s="19">
        <f t="shared" si="2"/>
        <v>8</v>
      </c>
      <c r="E27" s="19">
        <f t="shared" si="2"/>
        <v>8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64487.5</v>
      </c>
      <c r="D28" s="19">
        <f t="shared" si="2"/>
        <v>64487.5</v>
      </c>
      <c r="E28" s="19">
        <f t="shared" si="2"/>
        <v>64487.5</v>
      </c>
    </row>
    <row r="29" spans="1:5" ht="25.5" x14ac:dyDescent="0.3">
      <c r="A29" s="5" t="s">
        <v>5</v>
      </c>
      <c r="B29" s="58" t="s">
        <v>2</v>
      </c>
      <c r="C29" s="51">
        <f>C15*10.05%</f>
        <v>3313.4850000000001</v>
      </c>
      <c r="D29" s="51">
        <f t="shared" ref="D29:E29" si="4">D15*10.05%</f>
        <v>2485.11375</v>
      </c>
      <c r="E29" s="51">
        <f t="shared" si="4"/>
        <v>2485.11375</v>
      </c>
    </row>
    <row r="30" spans="1:5" ht="36.75" x14ac:dyDescent="0.3">
      <c r="A30" s="12" t="s">
        <v>6</v>
      </c>
      <c r="B30" s="6" t="s">
        <v>2</v>
      </c>
      <c r="C30" s="51">
        <v>1116</v>
      </c>
      <c r="D30" s="51">
        <f>C30/2</f>
        <v>558</v>
      </c>
      <c r="E30" s="51">
        <f t="shared" si="2"/>
        <v>558</v>
      </c>
    </row>
    <row r="31" spans="1:5" ht="25.5" x14ac:dyDescent="0.3">
      <c r="A31" s="12" t="s">
        <v>7</v>
      </c>
      <c r="B31" s="6" t="s">
        <v>2</v>
      </c>
      <c r="C31" s="19">
        <v>300</v>
      </c>
      <c r="D31" s="19"/>
      <c r="E31" s="51">
        <f t="shared" si="2"/>
        <v>0</v>
      </c>
    </row>
    <row r="32" spans="1:5" ht="36.75" x14ac:dyDescent="0.3">
      <c r="A32" s="12" t="s">
        <v>8</v>
      </c>
      <c r="B32" s="6" t="s">
        <v>2</v>
      </c>
      <c r="C32" s="19">
        <v>208</v>
      </c>
      <c r="D32" s="19">
        <f t="shared" si="2"/>
        <v>208</v>
      </c>
      <c r="E32" s="51">
        <f t="shared" si="2"/>
        <v>208</v>
      </c>
    </row>
    <row r="33" spans="1:5" ht="38.25" customHeight="1" x14ac:dyDescent="0.3">
      <c r="A33" s="12" t="s">
        <v>9</v>
      </c>
      <c r="B33" s="6" t="s">
        <v>2</v>
      </c>
      <c r="C33" s="51">
        <v>1962</v>
      </c>
      <c r="D33" s="51">
        <f t="shared" si="2"/>
        <v>1962</v>
      </c>
      <c r="E33" s="51">
        <f t="shared" si="2"/>
        <v>1962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</vt:i4>
      </vt:variant>
    </vt:vector>
  </HeadingPairs>
  <TitlesOfParts>
    <vt:vector size="31" baseType="lpstr">
      <vt:lpstr>СВОД2020</vt:lpstr>
      <vt:lpstr>СВОД 2021 ГОД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2020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  <vt:lpstr>'СВОД 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2021-09-30T13:25:57Z</dcterms:modified>
</cp:coreProperties>
</file>