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200" windowHeight="10875" tabRatio="741"/>
  </bookViews>
  <sheets>
    <sheet name="СВОД 2022 ГОД" sheetId="25" r:id="rId1"/>
    <sheet name="СШ №1" sheetId="2" r:id="rId2"/>
    <sheet name="СШ №2" sheetId="6" r:id="rId3"/>
    <sheet name="Казгородокска СШ " sheetId="8" r:id="rId4"/>
    <sheet name="Макинская СШ" sheetId="7" r:id="rId5"/>
    <sheet name="Донская СШ" sheetId="9" r:id="rId6"/>
    <sheet name="Амангельдинская СШ" sheetId="10" r:id="rId7"/>
    <sheet name="Невская СШ" sheetId="11" r:id="rId8"/>
    <sheet name="Кудку агашСШ" sheetId="32" r:id="rId9"/>
    <sheet name="Саулинская СШ" sheetId="12" r:id="rId10"/>
    <sheet name="Енбекшильдерская СШ" sheetId="17" r:id="rId11"/>
    <sheet name="Буландинская СШ" sheetId="18" r:id="rId12"/>
    <sheet name="2020" sheetId="48" r:id="rId13"/>
    <sheet name="Когамская СШ" sheetId="19" r:id="rId14"/>
    <sheet name="Бирсуатская СШ" sheetId="20" r:id="rId15"/>
    <sheet name="Кенащинская СШ" sheetId="21" r:id="rId16"/>
    <sheet name="Мамайская ОШ" sheetId="22" r:id="rId17"/>
    <sheet name="Заураловская ОШ" sheetId="26" r:id="rId18"/>
    <sheet name="Макпальская ОШ" sheetId="23" r:id="rId19"/>
    <sheet name="Баймурзинская ОШ" sheetId="24" r:id="rId20"/>
    <sheet name="Советская ОШ" sheetId="27" r:id="rId21"/>
    <sheet name="Заозерновская ОШ" sheetId="28" r:id="rId22"/>
    <sheet name="Кызыл-Уюмская ОШ" sheetId="45" r:id="rId23"/>
    <sheet name="Яблоновская ОШ" sheetId="29" r:id="rId24"/>
    <sheet name="Алгинская ОШ" sheetId="30" r:id="rId25"/>
    <sheet name="Краснофлотская ОШ" sheetId="31" r:id="rId26"/>
    <sheet name="Каратальская НШ" sheetId="33" r:id="rId27"/>
    <sheet name="Джукейская НШ" sheetId="34" r:id="rId28"/>
    <sheet name="Трудовая НШ" sheetId="46" r:id="rId2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7" l="1"/>
  <c r="F32" i="7"/>
  <c r="F33" i="7"/>
  <c r="E33" i="33"/>
  <c r="D33" i="33"/>
  <c r="D33" i="31"/>
  <c r="E33" i="31" s="1"/>
  <c r="D33" i="30"/>
  <c r="E33" i="30" s="1"/>
  <c r="D33" i="45"/>
  <c r="E33" i="45" s="1"/>
  <c r="D33" i="28"/>
  <c r="D33" i="27"/>
  <c r="E33" i="27" s="1"/>
  <c r="D33" i="26"/>
  <c r="E33" i="26" s="1"/>
  <c r="D33" i="22"/>
  <c r="E33" i="22" s="1"/>
  <c r="D33" i="21"/>
  <c r="E33" i="21" s="1"/>
  <c r="D33" i="20"/>
  <c r="E33" i="20" s="1"/>
  <c r="D33" i="19"/>
  <c r="E33" i="19" s="1"/>
  <c r="D31" i="17"/>
  <c r="E31" i="17" s="1"/>
  <c r="D33" i="17"/>
  <c r="E33" i="17" s="1"/>
  <c r="D33" i="12"/>
  <c r="E33" i="12" s="1"/>
  <c r="D33" i="32"/>
  <c r="E33" i="32" s="1"/>
  <c r="D33" i="11"/>
  <c r="E33" i="11" s="1"/>
  <c r="D33" i="10"/>
  <c r="E33" i="10" s="1"/>
  <c r="D33" i="9"/>
  <c r="E33" i="9" s="1"/>
  <c r="D26" i="8" l="1"/>
  <c r="D23" i="8"/>
  <c r="D20" i="8"/>
  <c r="D17" i="8"/>
  <c r="D26" i="7" l="1"/>
  <c r="D23" i="7"/>
  <c r="F23" i="7" s="1"/>
  <c r="D20" i="7"/>
  <c r="D17" i="7"/>
  <c r="D26" i="9"/>
  <c r="D23" i="9"/>
  <c r="D20" i="9"/>
  <c r="D17" i="9"/>
  <c r="D26" i="10"/>
  <c r="D23" i="10"/>
  <c r="D20" i="10"/>
  <c r="D17" i="10"/>
  <c r="D26" i="11"/>
  <c r="D23" i="11"/>
  <c r="D20" i="11"/>
  <c r="D17" i="11"/>
  <c r="F20" i="7" l="1"/>
  <c r="F17" i="7"/>
  <c r="F26" i="7"/>
  <c r="D26" i="32"/>
  <c r="D23" i="32"/>
  <c r="D20" i="32"/>
  <c r="D17" i="32"/>
  <c r="D26" i="12"/>
  <c r="D23" i="12"/>
  <c r="D20" i="12"/>
  <c r="D17" i="12"/>
  <c r="D26" i="17"/>
  <c r="D23" i="17"/>
  <c r="D20" i="17"/>
  <c r="D17" i="17"/>
  <c r="D26" i="18"/>
  <c r="D23" i="18"/>
  <c r="D20" i="18"/>
  <c r="D17" i="18"/>
  <c r="D26" i="19"/>
  <c r="D23" i="19"/>
  <c r="D20" i="19"/>
  <c r="D17" i="19"/>
  <c r="D26" i="20"/>
  <c r="D23" i="20"/>
  <c r="D20" i="20"/>
  <c r="D17" i="20"/>
  <c r="D26" i="21"/>
  <c r="D23" i="21"/>
  <c r="D20" i="21"/>
  <c r="D17" i="21"/>
  <c r="D26" i="22"/>
  <c r="D23" i="22"/>
  <c r="D20" i="22"/>
  <c r="D17" i="22"/>
  <c r="D26" i="26"/>
  <c r="D23" i="26"/>
  <c r="D20" i="26"/>
  <c r="D17" i="26"/>
  <c r="D26" i="23"/>
  <c r="D23" i="23"/>
  <c r="D20" i="23"/>
  <c r="D17" i="23"/>
  <c r="D26" i="24"/>
  <c r="D23" i="24"/>
  <c r="D20" i="24"/>
  <c r="D17" i="24"/>
  <c r="D26" i="27"/>
  <c r="D23" i="27"/>
  <c r="D20" i="27"/>
  <c r="D17" i="27"/>
  <c r="D20" i="28"/>
  <c r="D26" i="28"/>
  <c r="D23" i="28"/>
  <c r="D17" i="28"/>
  <c r="D26" i="45"/>
  <c r="D23" i="45"/>
  <c r="D20" i="45"/>
  <c r="D17" i="45"/>
  <c r="D26" i="30"/>
  <c r="D23" i="30"/>
  <c r="D20" i="30"/>
  <c r="D17" i="30"/>
  <c r="D26" i="31"/>
  <c r="D23" i="31"/>
  <c r="D20" i="31"/>
  <c r="D17" i="31"/>
  <c r="D26" i="33"/>
  <c r="D20" i="33"/>
  <c r="D26" i="34"/>
  <c r="D20" i="34"/>
  <c r="D20" i="46"/>
  <c r="D15" i="21" l="1"/>
  <c r="E26" i="31"/>
  <c r="E23" i="31"/>
  <c r="C22" i="10"/>
  <c r="D31" i="8" l="1"/>
  <c r="D27" i="8"/>
  <c r="D28" i="8" s="1"/>
  <c r="D24" i="8"/>
  <c r="D21" i="8"/>
  <c r="D22" i="8" s="1"/>
  <c r="D18" i="8"/>
  <c r="D19" i="8" s="1"/>
  <c r="D16" i="8"/>
  <c r="D15" i="8"/>
  <c r="D14" i="8"/>
  <c r="D11" i="8"/>
  <c r="D31" i="7"/>
  <c r="F31" i="7" s="1"/>
  <c r="D27" i="7"/>
  <c r="D24" i="7"/>
  <c r="F24" i="7" s="1"/>
  <c r="D21" i="7"/>
  <c r="D15" i="7"/>
  <c r="D18" i="7"/>
  <c r="D16" i="7"/>
  <c r="F16" i="7" s="1"/>
  <c r="D14" i="7"/>
  <c r="F14" i="7" s="1"/>
  <c r="D11" i="7"/>
  <c r="D31" i="9"/>
  <c r="D27" i="9"/>
  <c r="D28" i="9" s="1"/>
  <c r="D24" i="9"/>
  <c r="D21" i="9"/>
  <c r="D22" i="9" s="1"/>
  <c r="D18" i="9"/>
  <c r="D19" i="9" s="1"/>
  <c r="D16" i="9"/>
  <c r="D15" i="9"/>
  <c r="D29" i="9" s="1"/>
  <c r="D14" i="9"/>
  <c r="D11" i="9"/>
  <c r="D31" i="10"/>
  <c r="D27" i="10"/>
  <c r="D28" i="10" s="1"/>
  <c r="D24" i="10"/>
  <c r="D21" i="10"/>
  <c r="D22" i="10" s="1"/>
  <c r="D18" i="10"/>
  <c r="D19" i="10" s="1"/>
  <c r="D16" i="10"/>
  <c r="D15" i="10"/>
  <c r="D14" i="10"/>
  <c r="D11" i="10"/>
  <c r="D31" i="11"/>
  <c r="D27" i="11"/>
  <c r="D28" i="11" s="1"/>
  <c r="D24" i="11"/>
  <c r="D21" i="11"/>
  <c r="D22" i="11" s="1"/>
  <c r="D18" i="11"/>
  <c r="D19" i="11" s="1"/>
  <c r="D16" i="11"/>
  <c r="D15" i="11"/>
  <c r="D29" i="11" s="1"/>
  <c r="D13" i="11" s="1"/>
  <c r="D12" i="11" s="1"/>
  <c r="D14" i="11"/>
  <c r="D11" i="11"/>
  <c r="D31" i="32"/>
  <c r="D27" i="32"/>
  <c r="D28" i="32" s="1"/>
  <c r="D24" i="32"/>
  <c r="D21" i="32"/>
  <c r="D22" i="32" s="1"/>
  <c r="D18" i="32"/>
  <c r="D19" i="32" s="1"/>
  <c r="D16" i="32"/>
  <c r="D15" i="32"/>
  <c r="D29" i="32" s="1"/>
  <c r="D14" i="32"/>
  <c r="D11" i="32"/>
  <c r="D31" i="12"/>
  <c r="D27" i="12"/>
  <c r="D28" i="12" s="1"/>
  <c r="D24" i="12"/>
  <c r="D21" i="12"/>
  <c r="D22" i="12" s="1"/>
  <c r="D18" i="12"/>
  <c r="D19" i="12" s="1"/>
  <c r="D16" i="12"/>
  <c r="D15" i="12"/>
  <c r="D29" i="12" s="1"/>
  <c r="D14" i="12"/>
  <c r="D11" i="12"/>
  <c r="D27" i="17"/>
  <c r="D28" i="17" s="1"/>
  <c r="D24" i="17"/>
  <c r="D25" i="17" s="1"/>
  <c r="D21" i="17"/>
  <c r="D22" i="17" s="1"/>
  <c r="D18" i="17"/>
  <c r="D19" i="17" s="1"/>
  <c r="D16" i="17"/>
  <c r="D15" i="17"/>
  <c r="D29" i="17" s="1"/>
  <c r="D13" i="17" s="1"/>
  <c r="D14" i="17"/>
  <c r="D11" i="17"/>
  <c r="D31" i="18"/>
  <c r="D27" i="18"/>
  <c r="D28" i="18" s="1"/>
  <c r="D24" i="18"/>
  <c r="D21" i="18"/>
  <c r="D22" i="18" s="1"/>
  <c r="D15" i="18"/>
  <c r="D18" i="18"/>
  <c r="D19" i="18" s="1"/>
  <c r="D16" i="18"/>
  <c r="D14" i="18"/>
  <c r="D11" i="18"/>
  <c r="D11" i="31"/>
  <c r="D31" i="19"/>
  <c r="D27" i="19"/>
  <c r="D28" i="19" s="1"/>
  <c r="D24" i="19"/>
  <c r="D21" i="19"/>
  <c r="D22" i="19" s="1"/>
  <c r="D18" i="19"/>
  <c r="D19" i="19" s="1"/>
  <c r="D16" i="19"/>
  <c r="D15" i="19"/>
  <c r="D14" i="19"/>
  <c r="D31" i="20"/>
  <c r="D27" i="20"/>
  <c r="D28" i="20" s="1"/>
  <c r="D24" i="20"/>
  <c r="D21" i="20"/>
  <c r="D22" i="20" s="1"/>
  <c r="D18" i="20"/>
  <c r="D19" i="20" s="1"/>
  <c r="D16" i="20"/>
  <c r="D15" i="20"/>
  <c r="D29" i="20" s="1"/>
  <c r="D13" i="20" s="1"/>
  <c r="D12" i="20" s="1"/>
  <c r="D14" i="20"/>
  <c r="D31" i="21"/>
  <c r="D27" i="21"/>
  <c r="D28" i="21" s="1"/>
  <c r="D24" i="21"/>
  <c r="D21" i="21"/>
  <c r="D22" i="21" s="1"/>
  <c r="D18" i="21"/>
  <c r="D16" i="21"/>
  <c r="D14" i="21"/>
  <c r="D31" i="22"/>
  <c r="D27" i="22"/>
  <c r="D28" i="22" s="1"/>
  <c r="D24" i="22"/>
  <c r="D21" i="22"/>
  <c r="D22" i="22" s="1"/>
  <c r="D18" i="22"/>
  <c r="D19" i="22" s="1"/>
  <c r="D16" i="22"/>
  <c r="D15" i="22"/>
  <c r="D29" i="22" s="1"/>
  <c r="D13" i="22" s="1"/>
  <c r="D12" i="22" s="1"/>
  <c r="D14" i="22"/>
  <c r="D31" i="26"/>
  <c r="D27" i="26"/>
  <c r="D28" i="26" s="1"/>
  <c r="D24" i="26"/>
  <c r="D21" i="26"/>
  <c r="D22" i="26" s="1"/>
  <c r="D18" i="26"/>
  <c r="D19" i="26" s="1"/>
  <c r="D16" i="26"/>
  <c r="D15" i="26"/>
  <c r="D29" i="26" s="1"/>
  <c r="D13" i="26" s="1"/>
  <c r="D12" i="26" s="1"/>
  <c r="D14" i="26"/>
  <c r="D31" i="23"/>
  <c r="D27" i="23"/>
  <c r="D28" i="23" s="1"/>
  <c r="D24" i="23"/>
  <c r="D21" i="23"/>
  <c r="D22" i="23" s="1"/>
  <c r="D18" i="23"/>
  <c r="D19" i="23" s="1"/>
  <c r="D16" i="23"/>
  <c r="D15" i="23"/>
  <c r="D29" i="23" s="1"/>
  <c r="D13" i="23" s="1"/>
  <c r="D12" i="23" s="1"/>
  <c r="D14" i="23"/>
  <c r="D31" i="24"/>
  <c r="D27" i="24"/>
  <c r="D28" i="24" s="1"/>
  <c r="D24" i="24"/>
  <c r="D21" i="24"/>
  <c r="D22" i="24" s="1"/>
  <c r="D18" i="24"/>
  <c r="D19" i="24" s="1"/>
  <c r="D16" i="24"/>
  <c r="D15" i="24"/>
  <c r="D29" i="24" s="1"/>
  <c r="D13" i="24" s="1"/>
  <c r="D12" i="24" s="1"/>
  <c r="D14" i="24"/>
  <c r="D31" i="27"/>
  <c r="D27" i="27"/>
  <c r="D28" i="27" s="1"/>
  <c r="D24" i="27"/>
  <c r="D21" i="27"/>
  <c r="D22" i="27" s="1"/>
  <c r="D18" i="27"/>
  <c r="D19" i="27" s="1"/>
  <c r="D16" i="27"/>
  <c r="D15" i="27"/>
  <c r="D29" i="27" s="1"/>
  <c r="D13" i="27" s="1"/>
  <c r="D12" i="27" s="1"/>
  <c r="D14" i="27"/>
  <c r="D31" i="28"/>
  <c r="D27" i="28"/>
  <c r="D28" i="28" s="1"/>
  <c r="D24" i="28"/>
  <c r="D21" i="28"/>
  <c r="D22" i="28" s="1"/>
  <c r="D18" i="28"/>
  <c r="D19" i="28" s="1"/>
  <c r="D16" i="28"/>
  <c r="D15" i="28"/>
  <c r="D29" i="28" s="1"/>
  <c r="D13" i="28" s="1"/>
  <c r="D12" i="28" s="1"/>
  <c r="D14" i="28"/>
  <c r="D31" i="45"/>
  <c r="D27" i="45"/>
  <c r="D28" i="45" s="1"/>
  <c r="D24" i="45"/>
  <c r="D21" i="45"/>
  <c r="D22" i="45" s="1"/>
  <c r="D18" i="45"/>
  <c r="D19" i="45" s="1"/>
  <c r="D16" i="45"/>
  <c r="D15" i="45"/>
  <c r="D29" i="45" s="1"/>
  <c r="D13" i="45" s="1"/>
  <c r="D12" i="45" s="1"/>
  <c r="D14" i="45"/>
  <c r="D14" i="29"/>
  <c r="D31" i="30"/>
  <c r="D27" i="30"/>
  <c r="D28" i="30" s="1"/>
  <c r="D24" i="30"/>
  <c r="D21" i="30"/>
  <c r="D22" i="30" s="1"/>
  <c r="D18" i="30"/>
  <c r="D19" i="30" s="1"/>
  <c r="D16" i="30"/>
  <c r="D15" i="30"/>
  <c r="D29" i="30" s="1"/>
  <c r="D14" i="30"/>
  <c r="D15" i="31"/>
  <c r="F18" i="7" l="1"/>
  <c r="D19" i="7"/>
  <c r="D29" i="7"/>
  <c r="D13" i="7" s="1"/>
  <c r="F27" i="7"/>
  <c r="D28" i="7"/>
  <c r="D13" i="30"/>
  <c r="D12" i="30" s="1"/>
  <c r="D12" i="17"/>
  <c r="F21" i="7"/>
  <c r="D22" i="7"/>
  <c r="D29" i="8"/>
  <c r="D13" i="8" s="1"/>
  <c r="D12" i="8" s="1"/>
  <c r="D29" i="10"/>
  <c r="D13" i="10" s="1"/>
  <c r="D12" i="10" s="1"/>
  <c r="D13" i="29"/>
  <c r="D12" i="29" s="1"/>
  <c r="D29" i="19"/>
  <c r="D13" i="19" s="1"/>
  <c r="D12" i="19" s="1"/>
  <c r="D13" i="12"/>
  <c r="D12" i="12" s="1"/>
  <c r="D13" i="32"/>
  <c r="D12" i="32" s="1"/>
  <c r="D13" i="9"/>
  <c r="D12" i="9" s="1"/>
  <c r="D29" i="18"/>
  <c r="D13" i="18" s="1"/>
  <c r="D12" i="18" s="1"/>
  <c r="D29" i="21"/>
  <c r="D13" i="21" s="1"/>
  <c r="D12" i="21" s="1"/>
  <c r="C33" i="25"/>
  <c r="G33" i="25" s="1"/>
  <c r="C32" i="25"/>
  <c r="G32" i="25" s="1"/>
  <c r="C31" i="25"/>
  <c r="G31" i="25" s="1"/>
  <c r="C30" i="25"/>
  <c r="G30" i="25" s="1"/>
  <c r="C34" i="29"/>
  <c r="D12" i="7" l="1"/>
  <c r="D29" i="31"/>
  <c r="E18" i="7"/>
  <c r="E24" i="21"/>
  <c r="E24" i="30"/>
  <c r="F27" i="25" l="1"/>
  <c r="F26" i="25"/>
  <c r="F24" i="25"/>
  <c r="F23" i="25"/>
  <c r="F21" i="25"/>
  <c r="F20" i="25"/>
  <c r="F18" i="25"/>
  <c r="F17" i="25"/>
  <c r="F16" i="25"/>
  <c r="F14" i="25"/>
  <c r="F19" i="25" l="1"/>
  <c r="F22" i="25"/>
  <c r="F25" i="25"/>
  <c r="F28" i="25"/>
  <c r="E33" i="18" l="1"/>
  <c r="E30" i="18"/>
  <c r="C28" i="18"/>
  <c r="E28" i="18" s="1"/>
  <c r="E27" i="18"/>
  <c r="E26" i="18"/>
  <c r="C25" i="18"/>
  <c r="E24" i="18"/>
  <c r="E23" i="18"/>
  <c r="C22" i="18"/>
  <c r="E22" i="18" s="1"/>
  <c r="E21" i="18"/>
  <c r="E20" i="18"/>
  <c r="C19" i="18"/>
  <c r="E19" i="18" s="1"/>
  <c r="E18" i="18"/>
  <c r="E17" i="18"/>
  <c r="E16" i="18"/>
  <c r="C15" i="18"/>
  <c r="C29" i="18" s="1"/>
  <c r="C34" i="18" s="1"/>
  <c r="E14" i="18"/>
  <c r="E23" i="30"/>
  <c r="D29" i="6"/>
  <c r="E29" i="6" s="1"/>
  <c r="D30" i="6"/>
  <c r="E30" i="6" s="1"/>
  <c r="D31" i="6"/>
  <c r="D32" i="6"/>
  <c r="C25" i="32"/>
  <c r="C19" i="32"/>
  <c r="D26" i="48"/>
  <c r="D23" i="48"/>
  <c r="D20" i="48"/>
  <c r="E20" i="48" s="1"/>
  <c r="D17" i="48"/>
  <c r="D33" i="48"/>
  <c r="D30" i="48"/>
  <c r="E17" i="48"/>
  <c r="E23" i="48"/>
  <c r="E26" i="48"/>
  <c r="E30" i="48"/>
  <c r="E33" i="48"/>
  <c r="E26" i="21"/>
  <c r="E23" i="21"/>
  <c r="E20" i="21"/>
  <c r="E14" i="21"/>
  <c r="E16" i="21"/>
  <c r="E17" i="21"/>
  <c r="E18" i="21"/>
  <c r="E27" i="21"/>
  <c r="E30" i="21"/>
  <c r="E31" i="21"/>
  <c r="E17" i="22"/>
  <c r="E20" i="22"/>
  <c r="E14" i="22"/>
  <c r="E16" i="22"/>
  <c r="E18" i="22"/>
  <c r="E21" i="22"/>
  <c r="E26" i="22"/>
  <c r="E27" i="22"/>
  <c r="E30" i="22"/>
  <c r="E31" i="22"/>
  <c r="E26" i="26"/>
  <c r="E20" i="26"/>
  <c r="E14" i="26"/>
  <c r="E16" i="26"/>
  <c r="E18" i="26"/>
  <c r="E23" i="26"/>
  <c r="E27" i="26"/>
  <c r="E30" i="26"/>
  <c r="E31" i="26"/>
  <c r="E33" i="23"/>
  <c r="E26" i="23"/>
  <c r="E20" i="23"/>
  <c r="E17" i="23"/>
  <c r="E14" i="23"/>
  <c r="E16" i="23"/>
  <c r="E18" i="23"/>
  <c r="E23" i="23"/>
  <c r="E27" i="23"/>
  <c r="E30" i="23"/>
  <c r="E31" i="23"/>
  <c r="E33" i="24"/>
  <c r="E30" i="24"/>
  <c r="E26" i="24"/>
  <c r="E14" i="24"/>
  <c r="E16" i="24"/>
  <c r="E17" i="24"/>
  <c r="E18" i="24"/>
  <c r="E20" i="24"/>
  <c r="E23" i="24"/>
  <c r="E31" i="24"/>
  <c r="E26" i="27"/>
  <c r="E23" i="27"/>
  <c r="E14" i="27"/>
  <c r="E16" i="27"/>
  <c r="E17" i="27"/>
  <c r="E30" i="27"/>
  <c r="E31" i="27"/>
  <c r="E30" i="30"/>
  <c r="E20" i="30"/>
  <c r="E33" i="28"/>
  <c r="E30" i="28"/>
  <c r="E26" i="28"/>
  <c r="C25" i="28"/>
  <c r="D25" i="28" s="1"/>
  <c r="E17" i="28"/>
  <c r="E14" i="28"/>
  <c r="E16" i="28"/>
  <c r="E18" i="28"/>
  <c r="E27" i="28"/>
  <c r="E31" i="28"/>
  <c r="E30" i="45"/>
  <c r="E26" i="45"/>
  <c r="E17" i="45"/>
  <c r="E14" i="45"/>
  <c r="E16" i="45"/>
  <c r="E18" i="45"/>
  <c r="E20" i="45"/>
  <c r="E23" i="45"/>
  <c r="E27" i="45"/>
  <c r="E31" i="45"/>
  <c r="E33" i="29"/>
  <c r="E23" i="29"/>
  <c r="E20" i="29"/>
  <c r="E26" i="29"/>
  <c r="E30" i="29"/>
  <c r="E31" i="29"/>
  <c r="E17" i="29"/>
  <c r="D15" i="48" l="1"/>
  <c r="D29" i="48" s="1"/>
  <c r="D13" i="48" s="1"/>
  <c r="D25" i="18"/>
  <c r="E25" i="18" s="1"/>
  <c r="E15" i="21"/>
  <c r="D25" i="32"/>
  <c r="E25" i="32" s="1"/>
  <c r="E15" i="18"/>
  <c r="E29" i="18" s="1"/>
  <c r="C13" i="18"/>
  <c r="C12" i="18" s="1"/>
  <c r="E26" i="30"/>
  <c r="E17" i="30"/>
  <c r="E19" i="32"/>
  <c r="E15" i="48"/>
  <c r="E29" i="48" s="1"/>
  <c r="E13" i="48"/>
  <c r="E17" i="26"/>
  <c r="E15" i="26" s="1"/>
  <c r="E29" i="26" s="1"/>
  <c r="E15" i="23"/>
  <c r="E29" i="23" s="1"/>
  <c r="E15" i="24"/>
  <c r="E29" i="24" s="1"/>
  <c r="E20" i="27"/>
  <c r="E15" i="27" s="1"/>
  <c r="E29" i="27" s="1"/>
  <c r="E15" i="45"/>
  <c r="E29" i="45" s="1"/>
  <c r="E18" i="30"/>
  <c r="E30" i="33"/>
  <c r="E30" i="34"/>
  <c r="E33" i="34"/>
  <c r="E30" i="46"/>
  <c r="E31" i="46"/>
  <c r="E20" i="46"/>
  <c r="E15" i="30" l="1"/>
  <c r="E29" i="30" s="1"/>
  <c r="E13" i="18"/>
  <c r="E12" i="18" s="1"/>
  <c r="E29" i="21"/>
  <c r="E13" i="21" s="1"/>
  <c r="E13" i="24"/>
  <c r="E20" i="31"/>
  <c r="E17" i="31"/>
  <c r="E26" i="33"/>
  <c r="D15" i="33"/>
  <c r="D29" i="33" s="1"/>
  <c r="E20" i="33"/>
  <c r="E26" i="34"/>
  <c r="E15" i="31" l="1"/>
  <c r="E15" i="33"/>
  <c r="E29" i="33" s="1"/>
  <c r="C28" i="48" l="1"/>
  <c r="D28" i="48" s="1"/>
  <c r="E28" i="48" s="1"/>
  <c r="D27" i="48"/>
  <c r="E27" i="48" s="1"/>
  <c r="C25" i="48"/>
  <c r="D25" i="48" s="1"/>
  <c r="E25" i="48" s="1"/>
  <c r="D24" i="48"/>
  <c r="E24" i="48" s="1"/>
  <c r="C22" i="48"/>
  <c r="D22" i="48" s="1"/>
  <c r="E22" i="48" s="1"/>
  <c r="D21" i="48"/>
  <c r="E21" i="48" s="1"/>
  <c r="C19" i="48"/>
  <c r="D19" i="48" s="1"/>
  <c r="E19" i="48" s="1"/>
  <c r="D18" i="48"/>
  <c r="E18" i="48" s="1"/>
  <c r="D16" i="48"/>
  <c r="E16" i="48" s="1"/>
  <c r="C15" i="48"/>
  <c r="C29" i="48" s="1"/>
  <c r="D14" i="48"/>
  <c r="E14" i="48" s="1"/>
  <c r="D11" i="48"/>
  <c r="E11" i="48" s="1"/>
  <c r="E12" i="48" s="1"/>
  <c r="C13" i="48" l="1"/>
  <c r="C12" i="48" l="1"/>
  <c r="D12" i="48" l="1"/>
  <c r="E31" i="7" l="1"/>
  <c r="D29" i="2" l="1"/>
  <c r="E29" i="2" s="1"/>
  <c r="C15" i="7"/>
  <c r="F15" i="7" s="1"/>
  <c r="F15" i="25" s="1"/>
  <c r="C15" i="6"/>
  <c r="C15" i="32"/>
  <c r="C29" i="32" s="1"/>
  <c r="C34" i="32" s="1"/>
  <c r="F34" i="25" l="1"/>
  <c r="F13" i="25"/>
  <c r="F12" i="25" s="1"/>
  <c r="C29" i="7"/>
  <c r="C13" i="32"/>
  <c r="D11" i="2"/>
  <c r="E11" i="2" s="1"/>
  <c r="E11" i="30"/>
  <c r="D11" i="33"/>
  <c r="C34" i="7" l="1"/>
  <c r="F29" i="7"/>
  <c r="C13" i="7"/>
  <c r="F13" i="7" s="1"/>
  <c r="C14" i="25"/>
  <c r="C16" i="25"/>
  <c r="C18" i="25"/>
  <c r="C23" i="25"/>
  <c r="C24" i="25"/>
  <c r="C26" i="25"/>
  <c r="C27" i="25"/>
  <c r="C11" i="25"/>
  <c r="D14" i="46"/>
  <c r="D16" i="46"/>
  <c r="D17" i="46"/>
  <c r="D18" i="46"/>
  <c r="D19" i="46"/>
  <c r="D21" i="46"/>
  <c r="D22" i="46" s="1"/>
  <c r="D23" i="46"/>
  <c r="D24" i="46"/>
  <c r="E24" i="46" s="1"/>
  <c r="D25" i="46"/>
  <c r="E25" i="46" s="1"/>
  <c r="D15" i="46"/>
  <c r="D29" i="46" s="1"/>
  <c r="D27" i="46"/>
  <c r="D32" i="46"/>
  <c r="E32" i="46" s="1"/>
  <c r="D33" i="46"/>
  <c r="E33" i="46" s="1"/>
  <c r="C15" i="46"/>
  <c r="C29" i="46" s="1"/>
  <c r="C34" i="46" s="1"/>
  <c r="D14" i="34"/>
  <c r="D16" i="34"/>
  <c r="D17" i="34"/>
  <c r="D18" i="34"/>
  <c r="D19" i="34"/>
  <c r="D21" i="34"/>
  <c r="D22" i="34" s="1"/>
  <c r="D23" i="34"/>
  <c r="D24" i="34"/>
  <c r="D25" i="34"/>
  <c r="D27" i="34"/>
  <c r="D28" i="34" s="1"/>
  <c r="D31" i="34"/>
  <c r="E31" i="34" s="1"/>
  <c r="D32" i="34"/>
  <c r="E32" i="34" s="1"/>
  <c r="C15" i="34"/>
  <c r="C29" i="34" s="1"/>
  <c r="C34" i="34" s="1"/>
  <c r="D14" i="33"/>
  <c r="E14" i="33" s="1"/>
  <c r="D16" i="33"/>
  <c r="E16" i="33" s="1"/>
  <c r="D17" i="33"/>
  <c r="E17" i="33" s="1"/>
  <c r="D18" i="33"/>
  <c r="E18" i="33" s="1"/>
  <c r="D19" i="33"/>
  <c r="E19" i="33" s="1"/>
  <c r="D21" i="33"/>
  <c r="D23" i="33"/>
  <c r="D24" i="33"/>
  <c r="D25" i="33"/>
  <c r="D27" i="33"/>
  <c r="D28" i="33" s="1"/>
  <c r="D31" i="33"/>
  <c r="D32" i="33"/>
  <c r="E32" i="33" s="1"/>
  <c r="E13" i="33" s="1"/>
  <c r="E12" i="33" s="1"/>
  <c r="C15" i="33"/>
  <c r="C29" i="33" s="1"/>
  <c r="C34" i="33" s="1"/>
  <c r="E16" i="32"/>
  <c r="E14" i="32"/>
  <c r="E17" i="32"/>
  <c r="E18" i="32"/>
  <c r="E20" i="32"/>
  <c r="E21" i="32"/>
  <c r="E24" i="32"/>
  <c r="E26" i="32"/>
  <c r="E27" i="32"/>
  <c r="E30" i="32"/>
  <c r="E31" i="32"/>
  <c r="D14" i="31"/>
  <c r="D16" i="31"/>
  <c r="D18" i="31"/>
  <c r="D21" i="31"/>
  <c r="D22" i="31" s="1"/>
  <c r="D24" i="31"/>
  <c r="E24" i="31" s="1"/>
  <c r="D27" i="31"/>
  <c r="D31" i="31"/>
  <c r="E31" i="31" s="1"/>
  <c r="C15" i="31"/>
  <c r="C29" i="31" s="1"/>
  <c r="C34" i="31" s="1"/>
  <c r="E21" i="30"/>
  <c r="E31" i="30"/>
  <c r="C15" i="30"/>
  <c r="C29" i="30" s="1"/>
  <c r="C34" i="30" s="1"/>
  <c r="E18" i="29"/>
  <c r="E21" i="29"/>
  <c r="E24" i="29"/>
  <c r="E27" i="29"/>
  <c r="E32" i="29"/>
  <c r="E19" i="29"/>
  <c r="E21" i="45"/>
  <c r="E24" i="45"/>
  <c r="C15" i="45"/>
  <c r="C29" i="45" s="1"/>
  <c r="C34" i="45" s="1"/>
  <c r="C15" i="28"/>
  <c r="C29" i="28" s="1"/>
  <c r="C34" i="28" s="1"/>
  <c r="E18" i="27"/>
  <c r="E21" i="27"/>
  <c r="E24" i="27"/>
  <c r="E27" i="27"/>
  <c r="C15" i="27"/>
  <c r="C29" i="27" s="1"/>
  <c r="C34" i="27" s="1"/>
  <c r="C15" i="24"/>
  <c r="C29" i="24" s="1"/>
  <c r="C34" i="24" s="1"/>
  <c r="C15" i="23"/>
  <c r="C29" i="23" s="1"/>
  <c r="C34" i="23" s="1"/>
  <c r="E21" i="23"/>
  <c r="E24" i="23"/>
  <c r="D28" i="31" l="1"/>
  <c r="E27" i="31"/>
  <c r="E28" i="31" s="1"/>
  <c r="D19" i="31"/>
  <c r="E18" i="31"/>
  <c r="E19" i="31" s="1"/>
  <c r="D13" i="33"/>
  <c r="D12" i="33" s="1"/>
  <c r="E13" i="23"/>
  <c r="E12" i="23" s="1"/>
  <c r="E13" i="30"/>
  <c r="E12" i="30" s="1"/>
  <c r="E27" i="30"/>
  <c r="E28" i="30"/>
  <c r="E21" i="33"/>
  <c r="E22" i="33" s="1"/>
  <c r="D22" i="33"/>
  <c r="E27" i="33"/>
  <c r="E28" i="33" s="1"/>
  <c r="E21" i="34"/>
  <c r="E21" i="31"/>
  <c r="E22" i="31" s="1"/>
  <c r="E27" i="34"/>
  <c r="E28" i="34" s="1"/>
  <c r="E32" i="27"/>
  <c r="E13" i="27" s="1"/>
  <c r="E12" i="27" s="1"/>
  <c r="E32" i="45"/>
  <c r="E13" i="45" s="1"/>
  <c r="E12" i="45" s="1"/>
  <c r="C13" i="45"/>
  <c r="C13" i="29"/>
  <c r="C13" i="31"/>
  <c r="C13" i="34"/>
  <c r="E20" i="34"/>
  <c r="E22" i="34" s="1"/>
  <c r="D15" i="34"/>
  <c r="D29" i="34" s="1"/>
  <c r="C25" i="25"/>
  <c r="D25" i="25" s="1"/>
  <c r="E25" i="25" s="1"/>
  <c r="C28" i="25"/>
  <c r="D28" i="25" s="1"/>
  <c r="E28" i="25" s="1"/>
  <c r="D13" i="46"/>
  <c r="D12" i="46" s="1"/>
  <c r="E21" i="46"/>
  <c r="E22" i="46" s="1"/>
  <c r="C13" i="30"/>
  <c r="C13" i="33"/>
  <c r="C13" i="23"/>
  <c r="C13" i="24"/>
  <c r="E15" i="46"/>
  <c r="E29" i="46" s="1"/>
  <c r="E23" i="32"/>
  <c r="E15" i="32" s="1"/>
  <c r="E29" i="32" s="1"/>
  <c r="E27" i="46"/>
  <c r="E21" i="26"/>
  <c r="E24" i="26"/>
  <c r="C15" i="26"/>
  <c r="C29" i="26" s="1"/>
  <c r="C34" i="26" s="1"/>
  <c r="C19" i="26"/>
  <c r="E19" i="26" s="1"/>
  <c r="C15" i="22"/>
  <c r="C29" i="22" s="1"/>
  <c r="C34" i="22" s="1"/>
  <c r="C15" i="21"/>
  <c r="C29" i="21" s="1"/>
  <c r="C34" i="21" s="1"/>
  <c r="E21" i="21"/>
  <c r="C15" i="20"/>
  <c r="C29" i="20" s="1"/>
  <c r="C34" i="20" s="1"/>
  <c r="E14" i="19"/>
  <c r="E16" i="19"/>
  <c r="E17" i="19"/>
  <c r="E18" i="19"/>
  <c r="E20" i="19"/>
  <c r="E21" i="19"/>
  <c r="E23" i="19"/>
  <c r="E24" i="19"/>
  <c r="E26" i="19"/>
  <c r="E27" i="19"/>
  <c r="E30" i="19"/>
  <c r="C15" i="19"/>
  <c r="C29" i="19" s="1"/>
  <c r="C34" i="19" s="1"/>
  <c r="E14" i="17"/>
  <c r="E16" i="17"/>
  <c r="E17" i="17"/>
  <c r="E18" i="17"/>
  <c r="E20" i="17"/>
  <c r="E21" i="17"/>
  <c r="E23" i="17"/>
  <c r="E24" i="17"/>
  <c r="E26" i="17"/>
  <c r="E27" i="17"/>
  <c r="E30" i="17"/>
  <c r="C15" i="17"/>
  <c r="C29" i="17" s="1"/>
  <c r="C34" i="17" s="1"/>
  <c r="E14" i="12"/>
  <c r="E16" i="12"/>
  <c r="E17" i="12"/>
  <c r="E18" i="12"/>
  <c r="E21" i="12"/>
  <c r="E23" i="12"/>
  <c r="E24" i="12"/>
  <c r="E26" i="12"/>
  <c r="E27" i="12"/>
  <c r="E30" i="12"/>
  <c r="E31" i="12"/>
  <c r="C15" i="12"/>
  <c r="C29" i="12" s="1"/>
  <c r="C34" i="12" s="1"/>
  <c r="C15" i="11"/>
  <c r="C29" i="11" s="1"/>
  <c r="C34" i="11" s="1"/>
  <c r="E14" i="11"/>
  <c r="E16" i="11"/>
  <c r="E17" i="11"/>
  <c r="E18" i="11"/>
  <c r="E21" i="11"/>
  <c r="E23" i="11"/>
  <c r="E24" i="11"/>
  <c r="E26" i="11"/>
  <c r="E27" i="11"/>
  <c r="E30" i="11"/>
  <c r="E14" i="10"/>
  <c r="E16" i="10"/>
  <c r="E18" i="10"/>
  <c r="E21" i="10"/>
  <c r="E23" i="10"/>
  <c r="E24" i="10"/>
  <c r="E26" i="10"/>
  <c r="E27" i="10"/>
  <c r="E30" i="10"/>
  <c r="E31" i="10"/>
  <c r="E17" i="10"/>
  <c r="E14" i="9"/>
  <c r="E16" i="9"/>
  <c r="E17" i="9"/>
  <c r="E18" i="9"/>
  <c r="E21" i="9"/>
  <c r="E23" i="9"/>
  <c r="E24" i="9"/>
  <c r="E26" i="9"/>
  <c r="E27" i="9"/>
  <c r="E30" i="9"/>
  <c r="E31" i="9"/>
  <c r="C25" i="9"/>
  <c r="C28" i="9"/>
  <c r="E28" i="9" s="1"/>
  <c r="E14" i="8"/>
  <c r="E16" i="8"/>
  <c r="E18" i="8"/>
  <c r="E21" i="8"/>
  <c r="E23" i="8"/>
  <c r="E24" i="8"/>
  <c r="E26" i="8"/>
  <c r="E27" i="8"/>
  <c r="E30" i="8"/>
  <c r="E31" i="8"/>
  <c r="D25" i="9" l="1"/>
  <c r="E25" i="9" s="1"/>
  <c r="E15" i="17"/>
  <c r="E29" i="17" s="1"/>
  <c r="E13" i="46"/>
  <c r="E12" i="46" s="1"/>
  <c r="E31" i="11"/>
  <c r="E12" i="21"/>
  <c r="E32" i="26"/>
  <c r="E13" i="26" s="1"/>
  <c r="E12" i="26" s="1"/>
  <c r="E31" i="19"/>
  <c r="E13" i="32"/>
  <c r="E12" i="32" s="1"/>
  <c r="E20" i="12"/>
  <c r="E15" i="12" s="1"/>
  <c r="E29" i="12" s="1"/>
  <c r="C13" i="12"/>
  <c r="C13" i="22"/>
  <c r="E15" i="29"/>
  <c r="E29" i="29" s="1"/>
  <c r="E29" i="31"/>
  <c r="D13" i="31"/>
  <c r="D12" i="31" s="1"/>
  <c r="D13" i="34"/>
  <c r="E15" i="34"/>
  <c r="E29" i="34" s="1"/>
  <c r="E15" i="19"/>
  <c r="E29" i="19" s="1"/>
  <c r="C13" i="46"/>
  <c r="C13" i="27"/>
  <c r="C13" i="28"/>
  <c r="C13" i="11"/>
  <c r="C13" i="17"/>
  <c r="C13" i="19"/>
  <c r="C12" i="19" s="1"/>
  <c r="C13" i="20"/>
  <c r="C13" i="26"/>
  <c r="E17" i="8"/>
  <c r="C17" i="25"/>
  <c r="C19" i="25" s="1"/>
  <c r="D19" i="25" s="1"/>
  <c r="E19" i="25" s="1"/>
  <c r="C15" i="9"/>
  <c r="E20" i="9"/>
  <c r="E15" i="9" s="1"/>
  <c r="E29" i="9" s="1"/>
  <c r="C19" i="9"/>
  <c r="E19" i="9" s="1"/>
  <c r="E17" i="7"/>
  <c r="E21" i="7"/>
  <c r="E23" i="7"/>
  <c r="E24" i="7"/>
  <c r="E26" i="7"/>
  <c r="E27" i="7"/>
  <c r="E30" i="7"/>
  <c r="D13" i="6"/>
  <c r="E13" i="6" s="1"/>
  <c r="D14" i="6"/>
  <c r="D15" i="6"/>
  <c r="E15" i="6" s="1"/>
  <c r="D16" i="6"/>
  <c r="D17" i="6"/>
  <c r="D23" i="6"/>
  <c r="E23" i="6" s="1"/>
  <c r="D26" i="6"/>
  <c r="E26" i="6" s="1"/>
  <c r="E31" i="6"/>
  <c r="E32" i="6"/>
  <c r="D33" i="6"/>
  <c r="E33" i="6" s="1"/>
  <c r="E28" i="7" l="1"/>
  <c r="C29" i="9"/>
  <c r="C34" i="9" s="1"/>
  <c r="E13" i="17"/>
  <c r="E12" i="17" s="1"/>
  <c r="E13" i="12"/>
  <c r="E12" i="12" s="1"/>
  <c r="E13" i="31"/>
  <c r="E12" i="31" s="1"/>
  <c r="E13" i="9"/>
  <c r="E12" i="9" s="1"/>
  <c r="E13" i="19"/>
  <c r="E12" i="19" s="1"/>
  <c r="E13" i="29"/>
  <c r="E12" i="29" s="1"/>
  <c r="E13" i="34"/>
  <c r="C13" i="21"/>
  <c r="C12" i="21" s="1"/>
  <c r="D11" i="25"/>
  <c r="E14" i="6"/>
  <c r="E16" i="6"/>
  <c r="E17" i="6"/>
  <c r="C22" i="9"/>
  <c r="E22" i="9" s="1"/>
  <c r="C12" i="46"/>
  <c r="C12" i="34"/>
  <c r="D12" i="34" s="1"/>
  <c r="E12" i="34" s="1"/>
  <c r="C12" i="33"/>
  <c r="C12" i="32"/>
  <c r="C12" i="31"/>
  <c r="C12" i="30"/>
  <c r="C12" i="29"/>
  <c r="C12" i="45"/>
  <c r="C12" i="28"/>
  <c r="C12" i="27"/>
  <c r="C12" i="24"/>
  <c r="C12" i="23"/>
  <c r="C12" i="26"/>
  <c r="C12" i="20"/>
  <c r="C12" i="17"/>
  <c r="C12" i="11"/>
  <c r="C12" i="12"/>
  <c r="C12" i="7"/>
  <c r="C12" i="6"/>
  <c r="D12" i="6" s="1"/>
  <c r="E12" i="6" s="1"/>
  <c r="C12" i="2"/>
  <c r="C13" i="9" l="1"/>
  <c r="C12" i="9" s="1"/>
  <c r="E11" i="25"/>
  <c r="E24" i="24"/>
  <c r="E27" i="24"/>
  <c r="E12" i="24"/>
  <c r="E24" i="22" l="1"/>
  <c r="E32" i="22"/>
  <c r="E14" i="20"/>
  <c r="E16" i="20"/>
  <c r="E17" i="20"/>
  <c r="E18" i="20"/>
  <c r="E20" i="20"/>
  <c r="E24" i="20"/>
  <c r="E26" i="20"/>
  <c r="E27" i="20"/>
  <c r="E30" i="20"/>
  <c r="E31" i="20"/>
  <c r="E32" i="20"/>
  <c r="E20" i="28"/>
  <c r="E24" i="28"/>
  <c r="E32" i="28"/>
  <c r="D23" i="2"/>
  <c r="D24" i="2"/>
  <c r="D26" i="2"/>
  <c r="D27" i="2"/>
  <c r="D31" i="2"/>
  <c r="D33" i="2"/>
  <c r="D15" i="2"/>
  <c r="D13" i="2"/>
  <c r="E23" i="20" l="1"/>
  <c r="E23" i="22"/>
  <c r="E15" i="22" s="1"/>
  <c r="E15" i="20"/>
  <c r="E29" i="20" s="1"/>
  <c r="E23" i="28"/>
  <c r="E15" i="28" s="1"/>
  <c r="D32" i="25"/>
  <c r="E17" i="25"/>
  <c r="D17" i="25"/>
  <c r="E15" i="2"/>
  <c r="D31" i="25"/>
  <c r="E31" i="2"/>
  <c r="D26" i="25"/>
  <c r="E26" i="2"/>
  <c r="E26" i="25" s="1"/>
  <c r="D23" i="25"/>
  <c r="E23" i="2"/>
  <c r="D12" i="2"/>
  <c r="E13" i="2"/>
  <c r="E33" i="2"/>
  <c r="D27" i="25"/>
  <c r="E27" i="2"/>
  <c r="E27" i="25" s="1"/>
  <c r="D24" i="25"/>
  <c r="E24" i="2"/>
  <c r="E24" i="25" s="1"/>
  <c r="D18" i="25"/>
  <c r="D16" i="25"/>
  <c r="D14" i="25"/>
  <c r="C28" i="46"/>
  <c r="C28" i="34"/>
  <c r="C28" i="33"/>
  <c r="C28" i="32"/>
  <c r="E28" i="32" s="1"/>
  <c r="C28" i="31"/>
  <c r="C25" i="31"/>
  <c r="D25" i="31" s="1"/>
  <c r="C22" i="31"/>
  <c r="C19" i="31"/>
  <c r="C28" i="30"/>
  <c r="C25" i="30"/>
  <c r="C19" i="30"/>
  <c r="E28" i="29"/>
  <c r="E25" i="29"/>
  <c r="C28" i="45"/>
  <c r="E28" i="45" s="1"/>
  <c r="C25" i="45"/>
  <c r="C19" i="45"/>
  <c r="E19" i="45" s="1"/>
  <c r="C28" i="28"/>
  <c r="E28" i="28" s="1"/>
  <c r="E25" i="28"/>
  <c r="C19" i="28"/>
  <c r="E19" i="28" s="1"/>
  <c r="C28" i="27"/>
  <c r="E28" i="27" s="1"/>
  <c r="C25" i="27"/>
  <c r="C22" i="27"/>
  <c r="E22" i="27" s="1"/>
  <c r="C19" i="27"/>
  <c r="E19" i="27" s="1"/>
  <c r="C28" i="24"/>
  <c r="E28" i="24" s="1"/>
  <c r="C25" i="24"/>
  <c r="C19" i="24"/>
  <c r="E19" i="24" s="1"/>
  <c r="C28" i="23"/>
  <c r="E28" i="23" s="1"/>
  <c r="C25" i="23"/>
  <c r="C19" i="23"/>
  <c r="E19" i="23" s="1"/>
  <c r="C28" i="26"/>
  <c r="E28" i="26" s="1"/>
  <c r="C25" i="26"/>
  <c r="C28" i="22"/>
  <c r="E28" i="22" s="1"/>
  <c r="C25" i="22"/>
  <c r="C19" i="22"/>
  <c r="E19" i="22" s="1"/>
  <c r="C28" i="21"/>
  <c r="E28" i="21" s="1"/>
  <c r="C25" i="21"/>
  <c r="C19" i="21"/>
  <c r="C28" i="20"/>
  <c r="E28" i="20" s="1"/>
  <c r="C25" i="20"/>
  <c r="C22" i="20"/>
  <c r="E22" i="20" s="1"/>
  <c r="E21" i="20"/>
  <c r="C19" i="20"/>
  <c r="E19" i="20" s="1"/>
  <c r="C28" i="19"/>
  <c r="E28" i="19" s="1"/>
  <c r="C25" i="19"/>
  <c r="C19" i="19"/>
  <c r="E19" i="19" s="1"/>
  <c r="C21" i="25"/>
  <c r="C28" i="17"/>
  <c r="E28" i="17" s="1"/>
  <c r="C25" i="17"/>
  <c r="E25" i="17" s="1"/>
  <c r="C19" i="17"/>
  <c r="E19" i="17" s="1"/>
  <c r="C28" i="12"/>
  <c r="E28" i="12" s="1"/>
  <c r="C25" i="12"/>
  <c r="C22" i="12"/>
  <c r="E22" i="12" s="1"/>
  <c r="C19" i="12"/>
  <c r="E19" i="12" s="1"/>
  <c r="C28" i="11"/>
  <c r="E28" i="11" s="1"/>
  <c r="C25" i="11"/>
  <c r="E20" i="11"/>
  <c r="E15" i="11" s="1"/>
  <c r="E29" i="11" s="1"/>
  <c r="C28" i="10"/>
  <c r="E28" i="10" s="1"/>
  <c r="C25" i="10"/>
  <c r="C28" i="8"/>
  <c r="E28" i="8" s="1"/>
  <c r="C25" i="8"/>
  <c r="C28" i="7"/>
  <c r="F28" i="7" s="1"/>
  <c r="C25" i="7"/>
  <c r="E20" i="7"/>
  <c r="E15" i="7" s="1"/>
  <c r="C28" i="6"/>
  <c r="D28" i="6" s="1"/>
  <c r="E28" i="6" s="1"/>
  <c r="C25" i="6"/>
  <c r="D25" i="6" s="1"/>
  <c r="E25" i="6" s="1"/>
  <c r="C19" i="6"/>
  <c r="D19" i="6" s="1"/>
  <c r="E19" i="6" s="1"/>
  <c r="C28" i="2"/>
  <c r="C25" i="2"/>
  <c r="E25" i="21" l="1"/>
  <c r="D25" i="21"/>
  <c r="D25" i="7"/>
  <c r="E25" i="7" s="1"/>
  <c r="F25" i="7"/>
  <c r="E25" i="30"/>
  <c r="D25" i="30"/>
  <c r="D25" i="19"/>
  <c r="E25" i="19" s="1"/>
  <c r="E13" i="7"/>
  <c r="E29" i="7"/>
  <c r="D25" i="26"/>
  <c r="E25" i="26" s="1"/>
  <c r="E25" i="24"/>
  <c r="D25" i="24"/>
  <c r="D19" i="21"/>
  <c r="E19" i="21"/>
  <c r="D25" i="12"/>
  <c r="E25" i="12" s="1"/>
  <c r="D25" i="45"/>
  <c r="E25" i="45" s="1"/>
  <c r="D25" i="27"/>
  <c r="E25" i="27" s="1"/>
  <c r="D25" i="23"/>
  <c r="E25" i="23" s="1"/>
  <c r="E25" i="22"/>
  <c r="D25" i="22"/>
  <c r="D25" i="20"/>
  <c r="E25" i="20" s="1"/>
  <c r="D25" i="11"/>
  <c r="E25" i="11" s="1"/>
  <c r="D25" i="10"/>
  <c r="E25" i="10" s="1"/>
  <c r="D25" i="8"/>
  <c r="E25" i="8" s="1"/>
  <c r="E23" i="25"/>
  <c r="E29" i="28"/>
  <c r="E29" i="22"/>
  <c r="E13" i="22" s="1"/>
  <c r="E12" i="22" s="1"/>
  <c r="E12" i="7"/>
  <c r="E13" i="11"/>
  <c r="E12" i="11" s="1"/>
  <c r="E13" i="28"/>
  <c r="E12" i="28" s="1"/>
  <c r="E14" i="25"/>
  <c r="E16" i="25"/>
  <c r="E18" i="25"/>
  <c r="E31" i="25"/>
  <c r="E32" i="25"/>
  <c r="E19" i="30"/>
  <c r="E25" i="31"/>
  <c r="D28" i="46"/>
  <c r="D28" i="2"/>
  <c r="D25" i="2"/>
  <c r="E12" i="2"/>
  <c r="C22" i="6"/>
  <c r="D22" i="6" s="1"/>
  <c r="E22" i="6" s="1"/>
  <c r="D20" i="6"/>
  <c r="E20" i="6" s="1"/>
  <c r="D30" i="2"/>
  <c r="C19" i="2"/>
  <c r="C19" i="7"/>
  <c r="C19" i="8"/>
  <c r="E19" i="8" s="1"/>
  <c r="C19" i="11"/>
  <c r="E19" i="11" s="1"/>
  <c r="C22" i="17"/>
  <c r="E22" i="17" s="1"/>
  <c r="C22" i="19"/>
  <c r="E22" i="19" s="1"/>
  <c r="C22" i="21"/>
  <c r="E22" i="21" s="1"/>
  <c r="C22" i="22"/>
  <c r="E22" i="22" s="1"/>
  <c r="C22" i="26"/>
  <c r="E22" i="26" s="1"/>
  <c r="C22" i="24"/>
  <c r="E22" i="24" s="1"/>
  <c r="E21" i="24"/>
  <c r="C22" i="45"/>
  <c r="E22" i="45" s="1"/>
  <c r="E22" i="29"/>
  <c r="C22" i="30"/>
  <c r="E22" i="30" s="1"/>
  <c r="C22" i="32"/>
  <c r="E22" i="32" s="1"/>
  <c r="C22" i="34"/>
  <c r="D20" i="2"/>
  <c r="D21" i="2"/>
  <c r="C19" i="10"/>
  <c r="E19" i="10" s="1"/>
  <c r="C22" i="23"/>
  <c r="E22" i="23" s="1"/>
  <c r="C22" i="28"/>
  <c r="E22" i="28" s="1"/>
  <c r="E21" i="28"/>
  <c r="C22" i="33"/>
  <c r="C22" i="46"/>
  <c r="C22" i="11"/>
  <c r="E22" i="11" s="1"/>
  <c r="E22" i="10"/>
  <c r="C22" i="7"/>
  <c r="C22" i="2"/>
  <c r="E22" i="7" l="1"/>
  <c r="F22" i="7"/>
  <c r="E19" i="7"/>
  <c r="F19" i="7"/>
  <c r="E28" i="46"/>
  <c r="C15" i="10"/>
  <c r="D30" i="25"/>
  <c r="E30" i="2"/>
  <c r="D21" i="25"/>
  <c r="E21" i="2"/>
  <c r="E21" i="25" s="1"/>
  <c r="D22" i="2"/>
  <c r="E20" i="8"/>
  <c r="E15" i="8" s="1"/>
  <c r="E29" i="8" s="1"/>
  <c r="C20" i="25"/>
  <c r="C22" i="25" s="1"/>
  <c r="D22" i="25" s="1"/>
  <c r="E22" i="25" s="1"/>
  <c r="C15" i="8"/>
  <c r="E20" i="2"/>
  <c r="D19" i="2"/>
  <c r="E25" i="2"/>
  <c r="E28" i="2"/>
  <c r="C22" i="8"/>
  <c r="E22" i="8" s="1"/>
  <c r="C29" i="10" l="1"/>
  <c r="C34" i="10" s="1"/>
  <c r="C15" i="25"/>
  <c r="G15" i="25" s="1"/>
  <c r="C29" i="8"/>
  <c r="E30" i="25"/>
  <c r="D20" i="25"/>
  <c r="E20" i="10"/>
  <c r="E15" i="10" s="1"/>
  <c r="E22" i="2"/>
  <c r="E19" i="2"/>
  <c r="C13" i="10" l="1"/>
  <c r="C12" i="10" s="1"/>
  <c r="E29" i="10"/>
  <c r="E13" i="10" s="1"/>
  <c r="E12" i="10" s="1"/>
  <c r="E15" i="25"/>
  <c r="E20" i="25"/>
  <c r="C29" i="25"/>
  <c r="C34" i="8"/>
  <c r="C13" i="8"/>
  <c r="C13" i="25" s="1"/>
  <c r="E13" i="8"/>
  <c r="E12" i="8" s="1"/>
  <c r="D29" i="25"/>
  <c r="D15" i="25"/>
  <c r="E13" i="20"/>
  <c r="E12" i="20" s="1"/>
  <c r="C12" i="8" l="1"/>
  <c r="G16" i="25"/>
  <c r="G29" i="25"/>
  <c r="C34" i="25"/>
  <c r="E29" i="25"/>
  <c r="D33" i="25" l="1"/>
  <c r="D34" i="25" s="1"/>
  <c r="E33" i="25"/>
  <c r="E34" i="25" s="1"/>
  <c r="C12" i="22"/>
  <c r="C12" i="25" l="1"/>
  <c r="D13" i="25"/>
  <c r="D12" i="25" l="1"/>
  <c r="G13" i="25"/>
  <c r="E13" i="25"/>
  <c r="E12" i="25" s="1"/>
</calcChain>
</file>

<file path=xl/sharedStrings.xml><?xml version="1.0" encoding="utf-8"?>
<sst xmlns="http://schemas.openxmlformats.org/spreadsheetml/2006/main" count="1609" uniqueCount="69">
  <si>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</si>
  <si>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</si>
  <si>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</si>
  <si>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</si>
  <si>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</si>
  <si>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</si>
  <si>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</si>
  <si>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</si>
  <si>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</si>
  <si>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</si>
  <si>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</si>
  <si>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</si>
  <si>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</si>
  <si>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</si>
  <si>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</si>
  <si>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</si>
  <si>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</si>
  <si>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</si>
  <si>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</si>
  <si>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</si>
  <si>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</si>
  <si>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</si>
  <si>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</si>
  <si>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</si>
  <si>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</si>
  <si>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</si>
  <si>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</si>
  <si>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</si>
  <si>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</si>
  <si>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</si>
  <si>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</si>
  <si>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</si>
  <si>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</si>
  <si>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ГУ "Средняя школа №1 города Степняк отдела образования Района Биржан сал"</t>
  </si>
  <si>
    <t>ГУ "Средняя школа №2 им. Абая отдела образования района Биржан сал"</t>
  </si>
  <si>
    <t>ГУ "Баймурзинская основная школа отдела образования района Биржан сал"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</si>
  <si>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</si>
  <si>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средний расход на 1-го обучающегося В ГОД</t>
  </si>
  <si>
    <t>2020 год</t>
  </si>
  <si>
    <t>по состоянию на "1 " мая 2020 г.</t>
  </si>
  <si>
    <t>2021 год</t>
  </si>
  <si>
    <t>по состоянию на "1 "апреля 2021 г.</t>
  </si>
  <si>
    <t>КГУ «Начальная школа села Актас отдела образования по району Биржан сал управления образования Акмолинской области»;</t>
  </si>
  <si>
    <t>КГУ «Начальная школа села Жукей отдела образования по району Биржан сал управления образования Акмолинской области»;</t>
  </si>
  <si>
    <t>КГУ "Каратальская начальня школа отдела образования района Биржан сал"</t>
  </si>
  <si>
    <t>КГУ учреждение «Основная средняя школа села Краснофлотское отдела образования по району Биржан сал управления образования Акмолинской области»;</t>
  </si>
  <si>
    <t>КГУ «Основная средняя школа села Алга отдела образования по району Биржан сал управления образования Акмолинской области»;</t>
  </si>
  <si>
    <t>КГУ«Основная средняя школа села Яблоновка отдела образования по району Биржан сал управления образования Акмолинской области»;</t>
  </si>
  <si>
    <t>КГУ«Основная средняя школа села Кызылуюм отдела образования по району Биржан сал управления образования Акмолинской области»;</t>
  </si>
  <si>
    <t>КГУ«Основная средняя школа села Заозерный отдела образования по району Биржан сал управления образования Акмолинской области»;</t>
  </si>
  <si>
    <t>КГУ учреждение «Основная средняя школа села Аксу отдела образования по району Биржан сал управления образования Акмолинской области»;</t>
  </si>
  <si>
    <t>КГУ«Основная средняя школа села Макпал отдела образования по району Биржан сал управления образования Акмолинской области»;</t>
  </si>
  <si>
    <t>КГУ учреждение «Основная средняя школа села Заураловка отдела образования по району Биржан сал управления образования Акмолинской области»;</t>
  </si>
  <si>
    <t>КГУ«Основная средняя школа села  Мамай отдела образования по району Биржан сал управления образования Акмолинской области»;</t>
  </si>
  <si>
    <t>КГУ «Общеобразовательная школа села Кенащи отдела образования по району Биржан сал управления образования Акмолинской области»;</t>
  </si>
  <si>
    <t>КГУ «Общеобразовательная школа  села Бирсуат отдела образования по району Биржан сал управления образования Акмолинской области»;</t>
  </si>
  <si>
    <t>КГУ Общеобразовательная школа имени Шаймердена Косшыгулова села Когам отдела образования по району Биржан сал управления образования Акмолинской области»;</t>
  </si>
  <si>
    <t>КГУ «Общеобразовательная школа села Буланды отдела образования по району Биржан сал управления образования Акмолинской области»;</t>
  </si>
  <si>
    <t>КГУ «Общеобразовательная школа села Енбекшильдерское отдела образования по району Биржан сал управления образования Акмолинской области»;</t>
  </si>
  <si>
    <t>КГУ «Общеобразовательная школа имени Шарапи Альжанова села Сауле отдела образования по району Биржан сал управления образования Акмолинской области»;</t>
  </si>
  <si>
    <t>КГУ«Общеобразовательная школа имени Рамазана Елебаева села Кудукагаш отдела образования по району Биржан сал управления образования Акмолинской области»;</t>
  </si>
  <si>
    <t>КГУ«Общеобразовательная школа села Тасшалкар отдела образования по району Биржан сал управления образования Акмолинской области»;</t>
  </si>
  <si>
    <t>КГУ «Общеобразовательная школа села Ангал батыр отдела образования по району Биржан сал управления образования Акмолинской области»;</t>
  </si>
  <si>
    <t>КГУ«Общеобразовательная школа села Андыкожа батыр отдела образования по району Биржан сал управления образования Акмолинской области»;</t>
  </si>
  <si>
    <t>КГУ «Общеобразовательная школа села Макинка отдела образования по району Биржан сал управления образования Акмолинской области»;</t>
  </si>
  <si>
    <t>КГУ«Общеобразовательная школа села Ульги отдела образования по району Биржан сал управления образования Акмолинской области»;</t>
  </si>
  <si>
    <t>2022 год</t>
  </si>
  <si>
    <t>по состоянию на "1 " октября 2022 г.</t>
  </si>
  <si>
    <t>по состоянию на "1 " января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</si>
</sst>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3" borderId="0" xfId="0" applyFont="1" applyFill="1"/>
    <xf numFmtId="164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/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3" borderId="2" xfId="0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Fill="1"/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1" fontId="1" fillId="0" borderId="0" xfId="0" applyNumberFormat="1" applyFont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/>
    </xf>
    <xf numFmtId="165" fontId="2" fillId="0" borderId="0" xfId="0" applyNumberFormat="1" applyFont="1"/>
    <xf numFmtId="1" fontId="1" fillId="6" borderId="2" xfId="0" applyNumberFormat="1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165" fontId="1" fillId="6" borderId="2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abSelected="1" topLeftCell="A20" workbookViewId="0">
      <selection activeCell="A19" sqref="A19"/>
    </sheetView>
  </sheetViews>
  <sheetFormatPr defaultColWidth="9.140625" defaultRowHeight="20.25" x14ac:dyDescent="0.3"/>
  <cols>
    <col min="1" max="1" width="52" style="2" customWidth="1"/>
    <col min="2" max="2" width="9.140625" style="3"/>
    <col min="3" max="3" width="15.42578125" style="35" customWidth="1"/>
    <col min="4" max="4" width="16" style="35" customWidth="1"/>
    <col min="5" max="5" width="14.42578125" style="35" customWidth="1"/>
    <col min="6" max="6" width="15.42578125" style="35" hidden="1" customWidth="1"/>
    <col min="7" max="7" width="15" style="2" customWidth="1"/>
    <col min="8" max="8" width="12" style="2" customWidth="1"/>
    <col min="9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  <c r="F1" s="72"/>
    </row>
    <row r="2" spans="1:7" x14ac:dyDescent="0.3">
      <c r="A2" s="82" t="s">
        <v>68</v>
      </c>
      <c r="B2" s="82"/>
      <c r="C2" s="82"/>
      <c r="D2" s="82"/>
      <c r="E2" s="82"/>
      <c r="F2" s="2"/>
    </row>
    <row r="3" spans="1:7" x14ac:dyDescent="0.3">
      <c r="A3" s="1"/>
    </row>
    <row r="4" spans="1:7" x14ac:dyDescent="0.3">
      <c r="A4" s="83" t="s">
        <v>28</v>
      </c>
      <c r="B4" s="83"/>
      <c r="C4" s="83"/>
      <c r="D4" s="83"/>
      <c r="E4" s="83"/>
      <c r="F4" s="73"/>
    </row>
    <row r="5" spans="1:7" ht="15.75" customHeight="1" x14ac:dyDescent="0.3">
      <c r="A5" s="84" t="s">
        <v>15</v>
      </c>
      <c r="B5" s="84"/>
      <c r="C5" s="84"/>
      <c r="D5" s="84"/>
      <c r="E5" s="84"/>
      <c r="F5" s="7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  <c r="F9" s="75"/>
    </row>
    <row r="10" spans="1:7" ht="40.5" x14ac:dyDescent="0.3">
      <c r="A10" s="85"/>
      <c r="B10" s="86"/>
      <c r="C10" s="36" t="s">
        <v>18</v>
      </c>
      <c r="D10" s="36" t="s">
        <v>19</v>
      </c>
      <c r="E10" s="37" t="s">
        <v>13</v>
      </c>
      <c r="F10" s="36" t="s">
        <v>18</v>
      </c>
    </row>
    <row r="11" spans="1:7" x14ac:dyDescent="0.3">
      <c r="A11" s="5" t="s">
        <v>20</v>
      </c>
      <c r="B11" s="6" t="s">
        <v>10</v>
      </c>
      <c r="C11" s="51">
        <f>'СШ №1'!C11+'СШ №2'!C11+'Макинская СШ'!C11+'Казгородокска СШ '!C11+'Донская СШ'!C11+'Амангельдинская СШ'!C11+'Невская СШ'!C11+'Саулинская СШ'!C11+'Енбекшильдерская СШ'!C11+'Буландинская СШ'!C11+'Когамская СШ'!C11+'Бирсуатская СШ'!C11+'Кенащинская СШ'!C11+'Мамайская ОШ'!C11+'Заураловская ОШ'!C11+'Макпальская ОШ'!C11+'Баймурзинская ОШ'!C11+'Советская ОШ'!C11+'Заозерновская ОШ'!C11+'Кызыл-Уюмская ОШ'!C11+'Яблоновская ОШ'!C11+'Алгинская ОШ'!C11+'Краснофлотская ОШ'!C11+'Кудку агашСШ'!C11+'Каратальская НШ'!C11+'Джукейская НШ'!C11+'Трудовая НШ'!C11</f>
        <v>1726</v>
      </c>
      <c r="D11" s="51">
        <f>'СШ №1'!D11+'СШ №2'!D11+'Макинская СШ'!D11+'Казгородокска СШ '!D11+'Донская СШ'!D11+'Амангельдинская СШ'!D11+'Невская СШ'!D11+'Саулинская СШ'!D11+'Енбекшильдерская СШ'!D11+'Буландинская СШ'!D11+'Когамская СШ'!D11+'Бирсуатская СШ'!D11+'Кенащинская СШ'!D11+'Мамайская ОШ'!D11+'Заураловская ОШ'!D11+'Макпальская ОШ'!D11+'Баймурзинская ОШ'!D11+'Советская ОШ'!D11+'Заозерновская ОШ'!D11+'Кызыл-Уюмская ОШ'!D11+'Яблоновская ОШ'!D11+'Алгинская ОШ'!D11+'Краснофлотская ОШ'!D11+'Кудку агашСШ'!D11+'Каратальская НШ'!D11+'Джукейская НШ'!D11+'Трудовая НШ'!D11</f>
        <v>1726</v>
      </c>
      <c r="E11" s="51">
        <f>'СШ №1'!E11+'СШ №2'!E11+'Макинская СШ'!E11+'Казгородокска СШ '!E11+'Донская СШ'!E11+'Амангельдинская СШ'!E11+'Невская СШ'!E11+'Саулинская СШ'!E11+'Енбекшильдерская СШ'!E11+'Буландинская СШ'!E11+'Когамская СШ'!E11+'Бирсуатская СШ'!E11+'Кенащинская СШ'!E11+'Мамайская ОШ'!E11+'Заураловская ОШ'!E11+'Макпальская ОШ'!E11+'Баймурзинская ОШ'!E11+'Советская ОШ'!E11+'Заозерновская ОШ'!E11+'Кызыл-Уюмская ОШ'!E11+'Яблоновская ОШ'!E11+'Алгинская ОШ'!E11+'Краснофлотская ОШ'!E11+'Кудку агашСШ'!E11+'Каратальская НШ'!E11+'Джукейская НШ'!E11+'Трудовая НШ'!E11</f>
        <v>1660</v>
      </c>
      <c r="F11" s="51">
        <v>1726</v>
      </c>
    </row>
    <row r="12" spans="1:7" ht="25.5" x14ac:dyDescent="0.3">
      <c r="A12" s="9" t="s">
        <v>23</v>
      </c>
      <c r="B12" s="6" t="s">
        <v>2</v>
      </c>
      <c r="C12" s="18">
        <f t="shared" ref="C12:E12" si="0">(C13-C32)/C11</f>
        <v>1748.9419042294326</v>
      </c>
      <c r="D12" s="18">
        <f t="shared" si="0"/>
        <v>1748.9419042294326</v>
      </c>
      <c r="E12" s="18">
        <f t="shared" si="0"/>
        <v>1818.4781486144582</v>
      </c>
      <c r="F12" s="18">
        <f t="shared" ref="F12" si="1">(F13-F32)/F11</f>
        <v>307.5906720741599</v>
      </c>
    </row>
    <row r="13" spans="1:7" ht="25.5" x14ac:dyDescent="0.3">
      <c r="A13" s="5" t="s">
        <v>11</v>
      </c>
      <c r="B13" s="6" t="s">
        <v>2</v>
      </c>
      <c r="C13" s="60">
        <f>'Трудовая НШ'!C13+'Джукейская НШ'!C13+'Каратальская НШ'!C13+'Краснофлотская ОШ'!C13+'Алгинская ОШ'!C13+'Яблоновская ОШ'!C13+'Кызыл-Уюмская ОШ'!C13+'Заозерновская ОШ'!C13+'Советская ОШ'!C13+'Баймурзинская ОШ'!C13+'Макпальская ОШ'!C13+'Заураловская ОШ'!C13+'Мамайская ОШ'!C13+'Кенащинская СШ'!C13+'Бирсуатская СШ'!C13+'Когамская СШ'!C13+'Буландинская СШ'!C13+'Енбекшильдерская СШ'!C13+'Саулинская СШ'!C13+'Кудку агашСШ'!C13+'Невская СШ'!C13+'Амангельдинская СШ'!C13+'Донская СШ'!C13+'Макинская СШ'!C13+'Казгородокска СШ '!C13</f>
        <v>3143087.6267000004</v>
      </c>
      <c r="D13" s="60">
        <f>'СШ №1'!D13+'СШ №2'!D13+'Макинская СШ'!D13+'Казгородокска СШ '!D13+'Донская СШ'!D13+'Амангельдинская СШ'!D13+'Невская СШ'!D13+'Саулинская СШ'!D13+'Енбекшильдерская СШ'!D13+'Буландинская СШ'!D13+'Когамская СШ'!D13+'Бирсуатская СШ'!D13+'Кенащинская СШ'!D13+'Мамайская ОШ'!D13+'Заураловская ОШ'!D13+'Макпальская ОШ'!D13+'Баймурзинская ОШ'!D13+'Советская ОШ'!D13+'Заозерновская ОШ'!D13+'Кызыл-Уюмская ОШ'!D13+'Яблоновская ОШ'!D13+'Алгинская ОШ'!D13+'Краснофлотская ОШ'!D13+'Кудку агашСШ'!D13+'Каратальская НШ'!D13+'Джукейская НШ'!D13+'Трудовая НШ'!D13</f>
        <v>3143087.6267000004</v>
      </c>
      <c r="E13" s="60">
        <f>'СШ №1'!E13+'СШ №2'!E13+'Макинская СШ'!E13+'Казгородокска СШ '!E13+'Донская СШ'!E13+'Амангельдинская СШ'!E13+'Невская СШ'!E13+'Саулинская СШ'!E13+'Енбекшильдерская СШ'!E13+'Буландинская СШ'!E13+'Когамская СШ'!E13+'Бирсуатская СШ'!E13+'Кенащинская СШ'!E13+'Мамайская ОШ'!E13+'Заураловская ОШ'!E13+'Макпальская ОШ'!E13+'Баймурзинская ОШ'!E13+'Советская ОШ'!E13+'Заозерновская ОШ'!E13+'Кызыл-Уюмская ОШ'!E13+'Яблоновская ОШ'!E13+'Алгинская ОШ'!E13+'Краснофлотская ОШ'!E13+'Кудку агашСШ'!E13+'Каратальская НШ'!E13+'Джукейская НШ'!E13+'Трудовая НШ'!E13</f>
        <v>3143087.6267000004</v>
      </c>
      <c r="F13" s="60">
        <f>F15+F29+F30+F31+F32+F33</f>
        <v>595605.5</v>
      </c>
      <c r="G13" s="77">
        <f>C13-D13</f>
        <v>0</v>
      </c>
    </row>
    <row r="14" spans="1:7" x14ac:dyDescent="0.3">
      <c r="A14" s="7" t="s">
        <v>0</v>
      </c>
      <c r="B14" s="8"/>
      <c r="C14" s="38">
        <f>'СШ №1'!C14+'СШ №2'!C14+'Макинская СШ'!C14+'Казгородокска СШ '!C14+'Донская СШ'!C14+'Амангельдинская СШ'!C14+'Невская СШ'!C14+'Саулинская СШ'!C14+'Енбекшильдерская СШ'!C14+'Буландинская СШ'!C14+'Когамская СШ'!C14+'Бирсуатская СШ'!C14+'Кенащинская СШ'!C14+'Мамайская ОШ'!C14+'Заураловская ОШ'!C14+'Макпальская ОШ'!C14+'Баймурзинская ОШ'!C14+'Советская ОШ'!C14+'Заозерновская ОШ'!C14+'Кызыл-Уюмская ОШ'!C14+'Яблоновская ОШ'!C14+'Алгинская ОШ'!C14+'Краснофлотская ОШ'!C14+'Кудку агашСШ'!C14+'Каратальская НШ'!C14+'Джукейская НШ'!C14+'Трудовая НШ'!C14</f>
        <v>0</v>
      </c>
      <c r="D14" s="38">
        <f>'СШ №1'!D14+'СШ №2'!D14+'Макинская СШ'!D14+'Казгородокска СШ '!D14+'Донская СШ'!D14+'Амангельдинская СШ'!D14+'Невская СШ'!D14+'Саулинская СШ'!D14+'Енбекшильдерская СШ'!D14+'Буландинская СШ'!D14+'Когамская СШ'!D14+'Бирсуатская СШ'!D14+'Кенащинская СШ'!D14+'Мамайская ОШ'!D14+'Заураловская ОШ'!D14+'Макпальская ОШ'!D14+'Баймурзинская ОШ'!D14+'Советская ОШ'!D14+'Заозерновская ОШ'!D14+'Кызыл-Уюмская ОШ'!D14+'Яблоновская ОШ'!D14+'Алгинская ОШ'!D14+'Краснофлотская ОШ'!D14+'Кудку агашСШ'!D14+'Каратальская НШ'!D14+'Джукейская НШ'!D14+'Трудовая НШ'!D14</f>
        <v>0</v>
      </c>
      <c r="E14" s="38">
        <f>'СШ №1'!E14+'СШ №2'!E14+'Макинская СШ'!E14+'Казгородокска СШ '!E14+'Донская СШ'!E14+'Амангельдинская СШ'!E14+'Невская СШ'!E14+'Саулинская СШ'!E14+'Енбекшильдерская СШ'!E14+'Буландинская СШ'!E14+'Когамская СШ'!E14+'Бирсуатская СШ'!E14+'Кенащинская СШ'!E14+'Мамайская ОШ'!E14+'Заураловская ОШ'!E14+'Макпальская ОШ'!E14+'Баймурзинская ОШ'!E14+'Советская ОШ'!E14+'Заозерновская ОШ'!E14+'Кызыл-Уюмская ОШ'!E14+'Яблоновская ОШ'!E14+'Алгинская ОШ'!E14+'Краснофлотская ОШ'!E14+'Кудку агашСШ'!E14+'Каратальская НШ'!E14+'Джукейская НШ'!E14+'Трудовая НШ'!E14</f>
        <v>0</v>
      </c>
      <c r="F14" s="38">
        <f>'СШ №1'!F14+'СШ №2'!F14+'Макинская СШ'!F14+'Казгородокска СШ '!F14+'Донская СШ'!F14+'Амангельдинская СШ'!F14+'Невская СШ'!F14+'Саулинская СШ'!F14+'Енбекшильдерская СШ'!F14+'Буландинская СШ'!F14+'Когамская СШ'!F14+'Бирсуатская СШ'!F14+'Кенащинская СШ'!F14+'Мамайская ОШ'!F14+'Заураловская ОШ'!F14+'Макпальская ОШ'!F14+'Баймурзинская ОШ'!F14+'Советская ОШ'!F14+'Заозерновская ОШ'!F14+'Кызыл-Уюмская ОШ'!F14+'Яблоновская ОШ'!F14+'Алгинская ОШ'!F14+'Краснофлотская ОШ'!F14+'Кудку агашСШ'!F14+'Каратальская НШ'!F14+'Джукейская НШ'!F14+'Трудовая НШ'!F14</f>
        <v>0</v>
      </c>
    </row>
    <row r="15" spans="1:7" ht="25.5" x14ac:dyDescent="0.3">
      <c r="A15" s="5" t="s">
        <v>12</v>
      </c>
      <c r="B15" s="6" t="s">
        <v>2</v>
      </c>
      <c r="C15" s="60">
        <f>'Трудовая НШ'!C15+'Джукейская НШ'!C15+'Каратальская НШ'!C15+'Краснофлотская ОШ'!C15+'Алгинская ОШ'!C15+'Яблоновская ОШ'!C15+'Кызыл-Уюмская ОШ'!C15+'Заозерновская ОШ'!C15+'Советская ОШ'!C15+'Баймурзинская ОШ'!C15+'Макпальская ОШ'!C15+'Заураловская ОШ'!C15+'Мамайская ОШ'!C15+'Кенащинская СШ'!C15+'Бирсуатская СШ'!C15+'Когамская СШ'!C15+'Буландинская СШ'!C15+'Енбекшильдерская СШ'!C15+'Саулинская СШ'!C15+'Кудку агашСШ'!C15+'Невская СШ'!C15+'Амангельдинская СШ'!C15+'Донская СШ'!C15+'Макинская СШ'!C15+'Казгородокска СШ '!C15</f>
        <v>2450282.1</v>
      </c>
      <c r="D15" s="81">
        <f>'СШ №1'!D15+'СШ №2'!D15+'Макинская СШ'!D15+'Казгородокска СШ '!D15+'Донская СШ'!D15+'Амангельдинская СШ'!D15+'Невская СШ'!D15+'Саулинская СШ'!D15+'Енбекшильдерская СШ'!D15+'Буландинская СШ'!D15+'Когамская СШ'!D15+'Бирсуатская СШ'!D15+'Кенащинская СШ'!D15+'Мамайская ОШ'!D15+'Заураловская ОШ'!D15+'Макпальская ОШ'!D15+'Баймурзинская ОШ'!D15+'Советская ОШ'!D15+'Заозерновская ОШ'!D15+'Кызыл-Уюмская ОШ'!D15+'Яблоновская ОШ'!D15+'Алгинская ОШ'!D15+'Краснофлотская ОШ'!D15+'Кудку агашСШ'!D15+'Каратальская НШ'!D15+'Джукейская НШ'!D15+'Трудовая НШ'!D15</f>
        <v>2450282.1</v>
      </c>
      <c r="E15" s="81">
        <f>'СШ №1'!E15+'СШ №2'!E15+'Макинская СШ'!E15+'Казгородокска СШ '!E15+'Донская СШ'!E15+'Амангельдинская СШ'!E15+'Невская СШ'!E15+'Саулинская СШ'!E15+'Енбекшильдерская СШ'!E15+'Буландинская СШ'!E15+'Когамская СШ'!E15+'Бирсуатская СШ'!E15+'Кенащинская СШ'!E15+'Мамайская ОШ'!E15+'Заураловская ОШ'!E15+'Макпальская ОШ'!E15+'Баймурзинская ОШ'!E15+'Советская ОШ'!E15+'Заозерновская ОШ'!E15+'Кызыл-Уюмская ОШ'!E15+'Яблоновская ОШ'!E15+'Алгинская ОШ'!E15+'Краснофлотская ОШ'!E15+'Кудку агашСШ'!E15+'Каратальская НШ'!E15+'Джукейская НШ'!E15+'Трудовая НШ'!E15</f>
        <v>2450282.1</v>
      </c>
      <c r="F15" s="81">
        <f>'СШ №1'!F15+'СШ №2'!F15+'Макинская СШ'!F15+'Казгородокска СШ '!F15+'Донская СШ'!F15+'Амангельдинская СШ'!F15+'Невская СШ'!F15+'Саулинская СШ'!F15+'Енбекшильдерская СШ'!F15+'Буландинская СШ'!F15+'Когамская СШ'!F15+'Бирсуатская СШ'!F15+'Кенащинская СШ'!F15+'Мамайская ОШ'!F15+'Заураловская ОШ'!F15+'Макпальская ОШ'!F15+'Баймурзинская ОШ'!F15+'Советская ОШ'!F15+'Заозерновская ОШ'!F15+'Кызыл-Уюмская ОШ'!F15+'Яблоновская ОШ'!F15+'Алгинская ОШ'!F15+'Краснофлотская ОШ'!F15+'Кудку агашСШ'!F15+'Каратальская НШ'!F15+'Джукейская НШ'!F15+'Трудовая НШ'!F15</f>
        <v>27814.5</v>
      </c>
      <c r="G15" s="77">
        <f>C15-F15</f>
        <v>2422467.6</v>
      </c>
    </row>
    <row r="16" spans="1:7" x14ac:dyDescent="0.3">
      <c r="A16" s="7" t="s">
        <v>1</v>
      </c>
      <c r="B16" s="8"/>
      <c r="C16" s="38">
        <f>'СШ №1'!C16+'СШ №2'!C16+'Макинская СШ'!C16+'Казгородокска СШ '!C16+'Донская СШ'!C16+'Амангельдинская СШ'!C16+'Невская СШ'!C16+'Саулинская СШ'!C16+'Енбекшильдерская СШ'!C16+'Буландинская СШ'!C16+'Когамская СШ'!C16+'Бирсуатская СШ'!C16+'Кенащинская СШ'!C16+'Мамайская ОШ'!C16+'Заураловская ОШ'!C16+'Макпальская ОШ'!C16+'Баймурзинская ОШ'!C16+'Советская ОШ'!C16+'Заозерновская ОШ'!C16+'Кызыл-Уюмская ОШ'!C16+'Яблоновская ОШ'!C16+'Алгинская ОШ'!C16+'Краснофлотская ОШ'!C16+'Кудку агашСШ'!C16+'Каратальская НШ'!C16+'Джукейская НШ'!C16+'Трудовая НШ'!C16</f>
        <v>0</v>
      </c>
      <c r="D16" s="38">
        <f>'СШ №1'!D16+'СШ №2'!D16+'Макинская СШ'!D16+'Казгородокска СШ '!D16+'Донская СШ'!D16+'Амангельдинская СШ'!D16+'Невская СШ'!D16+'Саулинская СШ'!D16+'Енбекшильдерская СШ'!D16+'Буландинская СШ'!D16+'Когамская СШ'!D16+'Бирсуатская СШ'!D16+'Кенащинская СШ'!D16+'Мамайская ОШ'!D16+'Заураловская ОШ'!D16+'Макпальская ОШ'!D16+'Баймурзинская ОШ'!D16+'Советская ОШ'!D16+'Заозерновская ОШ'!D16+'Кызыл-Уюмская ОШ'!D16+'Яблоновская ОШ'!D16+'Алгинская ОШ'!D16+'Краснофлотская ОШ'!D16+'Кудку агашСШ'!D16+'Каратальская НШ'!D16+'Джукейская НШ'!D16+'Трудовая НШ'!D16</f>
        <v>0</v>
      </c>
      <c r="E16" s="38">
        <f>'СШ №1'!E16+'СШ №2'!E16+'Макинская СШ'!E16+'Казгородокска СШ '!E16+'Донская СШ'!E16+'Амангельдинская СШ'!E16+'Невская СШ'!E16+'Саулинская СШ'!E16+'Енбекшильдерская СШ'!E16+'Буландинская СШ'!E16+'Когамская СШ'!E16+'Бирсуатская СШ'!E16+'Кенащинская СШ'!E16+'Мамайская ОШ'!E16+'Заураловская ОШ'!E16+'Макпальская ОШ'!E16+'Баймурзинская ОШ'!E16+'Советская ОШ'!E16+'Заозерновская ОШ'!E16+'Кызыл-Уюмская ОШ'!E16+'Яблоновская ОШ'!E16+'Алгинская ОШ'!E16+'Краснофлотская ОШ'!E16+'Кудку агашСШ'!E16+'Каратальская НШ'!E16+'Джукейская НШ'!E16+'Трудовая НШ'!E16</f>
        <v>0</v>
      </c>
      <c r="F16" s="38">
        <f>'СШ №1'!F16+'СШ №2'!F16+'Макинская СШ'!F16+'Казгородокска СШ '!F16+'Донская СШ'!F16+'Амангельдинская СШ'!F16+'Невская СШ'!F16+'Саулинская СШ'!F16+'Енбекшильдерская СШ'!F16+'Буландинская СШ'!F16+'Когамская СШ'!F16+'Бирсуатская СШ'!F16+'Кенащинская СШ'!F16+'Мамайская ОШ'!F16+'Заураловская ОШ'!F16+'Макпальская ОШ'!F16+'Баймурзинская ОШ'!F16+'Советская ОШ'!F16+'Заозерновская ОШ'!F16+'Кызыл-Уюмская ОШ'!F16+'Яблоновская ОШ'!F16+'Алгинская ОШ'!F16+'Краснофлотская ОШ'!F16+'Кудку агашСШ'!F16+'Каратальская НШ'!F16+'Джукейская НШ'!F16+'Трудовая НШ'!F16</f>
        <v>0</v>
      </c>
      <c r="G16" s="77">
        <f>D15-E15</f>
        <v>0</v>
      </c>
    </row>
    <row r="17" spans="1:7" ht="25.5" x14ac:dyDescent="0.3">
      <c r="A17" s="5" t="s">
        <v>29</v>
      </c>
      <c r="B17" s="53" t="s">
        <v>2</v>
      </c>
      <c r="C17" s="47">
        <f>'СШ №1'!C17+'СШ №2'!C17+'Макинская СШ'!C17+'Казгородокска СШ '!C17+'Донская СШ'!C17+'Амангельдинская СШ'!C17+'Невская СШ'!C17+'Саулинская СШ'!C17+'Енбекшильдерская СШ'!C17+'Буландинская СШ'!C17+'Когамская СШ'!C17+'Бирсуатская СШ'!C17+'Кенащинская СШ'!C17+'Мамайская ОШ'!C17+'Заураловская ОШ'!C17+'Макпальская ОШ'!C17+'Баймурзинская ОШ'!C17+'Советская ОШ'!C17+'Заозерновская ОШ'!C17+'Кызыл-Уюмская ОШ'!C17+'Яблоновская ОШ'!C17+'Алгинская ОШ'!C17+'Краснофлотская ОШ'!C17+'Кудку агашСШ'!C17+'Каратальская НШ'!C17+'Джукейская НШ'!C17+'Трудовая НШ'!C17</f>
        <v>169867.25</v>
      </c>
      <c r="D17" s="47">
        <f>'СШ №1'!D17+'СШ №2'!D17+'Макинская СШ'!D17+'Казгородокска СШ '!D17+'Донская СШ'!D17+'Амангельдинская СШ'!D17+'Невская СШ'!D17+'Саулинская СШ'!D17+'Енбекшильдерская СШ'!D17+'Буландинская СШ'!D17+'Когамская СШ'!D17+'Бирсуатская СШ'!D17+'Кенащинская СШ'!D17+'Мамайская ОШ'!D17+'Заураловская ОШ'!D17+'Макпальская ОШ'!D17+'Баймурзинская ОШ'!D17+'Советская ОШ'!D17+'Заозерновская ОШ'!D17+'Кызыл-Уюмская ОШ'!D17+'Яблоновская ОШ'!D17+'Алгинская ОШ'!D17+'Краснофлотская ОШ'!D17+'Кудку агашСШ'!D17+'Каратальская НШ'!D17+'Джукейская НШ'!D17+'Трудовая НШ'!D17</f>
        <v>175367.25</v>
      </c>
      <c r="E17" s="47">
        <f>'СШ №1'!E17+'СШ №2'!E17+'Макинская СШ'!E17+'Казгородокска СШ '!E17+'Донская СШ'!E17+'Амангельдинская СШ'!E17+'Невская СШ'!E17+'Саулинская СШ'!E17+'Енбекшильдерская СШ'!E17+'Буландинская СШ'!E17+'Когамская СШ'!E17+'Бирсуатская СШ'!E17+'Кенащинская СШ'!E17+'Мамайская ОШ'!E17+'Заураловская ОШ'!E17+'Макпальская ОШ'!E17+'Баймурзинская ОШ'!E17+'Советская ОШ'!E17+'Заозерновская ОШ'!E17+'Кызыл-Уюмская ОШ'!E17+'Яблоновская ОШ'!E17+'Алгинская ОШ'!E17+'Краснофлотская ОШ'!E17+'Кудку агашСШ'!E17+'Каратальская НШ'!E17+'Джукейская НШ'!E17+'Трудовая НШ'!E17</f>
        <v>175367.25</v>
      </c>
      <c r="F17" s="47">
        <f>'СШ №1'!F17+'СШ №2'!F17+'Макинская СШ'!F17+'Казгородокска СШ '!F17+'Донская СШ'!F17+'Амангельдинская СШ'!F17+'Невская СШ'!F17+'Саулинская СШ'!F17+'Енбекшильдерская СШ'!F17+'Буландинская СШ'!F17+'Когамская СШ'!F17+'Бирсуатская СШ'!F17+'Кенащинская СШ'!F17+'Мамайская ОШ'!F17+'Заураловская ОШ'!F17+'Макпальская ОШ'!F17+'Баймурзинская ОШ'!F17+'Советская ОШ'!F17+'Заозерновская ОШ'!F17+'Кызыл-Уюмская ОШ'!F17+'Яблоновская ОШ'!F17+'Алгинская ОШ'!F17+'Краснофлотская ОШ'!F17+'Кудку агашСШ'!F17+'Каратальская НШ'!F17+'Джукейская НШ'!F17+'Трудовая НШ'!F17</f>
        <v>1941.75</v>
      </c>
      <c r="G17" s="77"/>
    </row>
    <row r="18" spans="1:7" x14ac:dyDescent="0.3">
      <c r="A18" s="9" t="s">
        <v>4</v>
      </c>
      <c r="B18" s="10" t="s">
        <v>3</v>
      </c>
      <c r="C18" s="80">
        <f>'СШ №1'!C18+'СШ №2'!C18+'Макинская СШ'!C18+'Казгородокска СШ '!C18+'Донская СШ'!C18+'Амангельдинская СШ'!C18+'Невская СШ'!C18+'Саулинская СШ'!C18+'Енбекшильдерская СШ'!C18+'Буландинская СШ'!C18+'Когамская СШ'!C18+'Бирсуатская СШ'!C18+'Кенащинская СШ'!C18+'Мамайская ОШ'!C18+'Заураловская ОШ'!C18+'Макпальская ОШ'!C18+'Баймурзинская ОШ'!C18+'Советская ОШ'!C18+'Заозерновская ОШ'!C18+'Кызыл-Уюмская ОШ'!C18+'Яблоновская ОШ'!C18+'Алгинская ОШ'!C18+'Краснофлотская ОШ'!C18+'Кудку агашСШ'!C18+'Каратальская НШ'!C18+'Джукейская НШ'!C18+'Трудовая НШ'!C18</f>
        <v>59</v>
      </c>
      <c r="D18" s="80">
        <f>'СШ №1'!D18+'СШ №2'!D18+'Макинская СШ'!D18+'Казгородокска СШ '!D18+'Донская СШ'!D18+'Амангельдинская СШ'!D18+'Невская СШ'!D18+'Саулинская СШ'!D18+'Енбекшильдерская СШ'!D18+'Буландинская СШ'!D18+'Когамская СШ'!D18+'Бирсуатская СШ'!D18+'Кенащинская СШ'!D18+'Мамайская ОШ'!D18+'Заураловская ОШ'!D18+'Макпальская ОШ'!D18+'Баймурзинская ОШ'!D18+'Советская ОШ'!D18+'Заозерновская ОШ'!D18+'Кызыл-Уюмская ОШ'!D18+'Яблоновская ОШ'!D18+'Алгинская ОШ'!D18+'Краснофлотская ОШ'!D18+'Кудку агашСШ'!D18+'Каратальская НШ'!D18+'Джукейская НШ'!D18+'Трудовая НШ'!D18</f>
        <v>59</v>
      </c>
      <c r="E18" s="80">
        <f>'СШ №1'!E18+'СШ №2'!E18+'Макинская СШ'!E18+'Казгородокска СШ '!E18+'Донская СШ'!E18+'Амангельдинская СШ'!E18+'Невская СШ'!E18+'Саулинская СШ'!E18+'Енбекшильдерская СШ'!E18+'Буландинская СШ'!E18+'Когамская СШ'!E18+'Бирсуатская СШ'!E18+'Кенащинская СШ'!E18+'Мамайская ОШ'!E18+'Заураловская ОШ'!E18+'Макпальская ОШ'!E18+'Баймурзинская ОШ'!E18+'Советская ОШ'!E18+'Заозерновская ОШ'!E18+'Кызыл-Уюмская ОШ'!E18+'Яблоновская ОШ'!E18+'Алгинская ОШ'!E18+'Краснофлотская ОШ'!E18+'Кудку агашСШ'!E18+'Каратальская НШ'!E18+'Джукейская НШ'!E18+'Трудовая НШ'!E18</f>
        <v>59</v>
      </c>
      <c r="F18" s="80" t="e">
        <f>'СШ №1'!F18+'СШ №2'!F18+'Макинская СШ'!F18+'Казгородокска СШ '!F18+'Донская СШ'!F18+'Амангельдинская СШ'!F18+'Невская СШ'!F18+'Саулинская СШ'!F18+'Енбекшильдерская СШ'!F18+'Буландинская СШ'!F18+'Когамская СШ'!F18+'Бирсуатская СШ'!F18+'Кенащинская СШ'!F18+'Мамайская ОШ'!F18+'Заураловская ОШ'!F18+'Макпальская ОШ'!F18+'Баймурзинская ОШ'!F18+'Советская ОШ'!F18+'Заозерновская ОШ'!F18+'Кызыл-Уюмская ОШ'!F18+'Яблоновская ОШ'!F18+'Алгинская ОШ'!F18+'Краснофлотская ОШ'!F18+'Кудку агашСШ'!F18+'Каратальская НШ'!F18+'Джукейская НШ'!F18+'Трудовая НШ'!F18</f>
        <v>#VALUE!</v>
      </c>
      <c r="G18" s="77"/>
    </row>
    <row r="19" spans="1:7" ht="21.95" customHeight="1" x14ac:dyDescent="0.3">
      <c r="A19" s="9" t="s">
        <v>25</v>
      </c>
      <c r="B19" s="6" t="s">
        <v>26</v>
      </c>
      <c r="C19" s="34">
        <f>C17/C18/12*1000</f>
        <v>239925.4943502825</v>
      </c>
      <c r="D19" s="34">
        <f t="shared" ref="D19:E19" si="2">C19</f>
        <v>239925.4943502825</v>
      </c>
      <c r="E19" s="34">
        <f t="shared" si="2"/>
        <v>239925.4943502825</v>
      </c>
      <c r="F19" s="34" t="e">
        <f>F17/F18/12*1000</f>
        <v>#VALUE!</v>
      </c>
      <c r="G19" s="77"/>
    </row>
    <row r="20" spans="1:7" ht="25.5" x14ac:dyDescent="0.3">
      <c r="A20" s="5" t="s">
        <v>21</v>
      </c>
      <c r="B20" s="53" t="s">
        <v>2</v>
      </c>
      <c r="C20" s="47">
        <f>'СШ №1'!C20+'СШ №2'!C20+'Макинская СШ'!C20+'Казгородокска СШ '!C20+'Донская СШ'!C20+'Амангельдинская СШ'!C20+'Невская СШ'!C20+'Саулинская СШ'!C20+'Енбекшильдерская СШ'!C20+'Буландинская СШ'!C20+'Когамская СШ'!C20+'Бирсуатская СШ'!C20+'Кенащинская СШ'!C20+'Мамайская ОШ'!C20+'Заураловская ОШ'!C20+'Макпальская ОШ'!C20+'Баймурзинская ОШ'!C20+'Советская ОШ'!C20+'Заозерновская ОШ'!C20+'Кызыл-Уюмская ОШ'!C20+'Яблоновская ОШ'!C20+'Алгинская ОШ'!C20+'Краснофлотская ОШ'!C20+'Кудку агашСШ'!C20+'Каратальская НШ'!C20+'Джукейская НШ'!C20+'Трудовая НШ'!C20</f>
        <v>1801705.2499999998</v>
      </c>
      <c r="D20" s="47">
        <f>'СШ №1'!D20+'СШ №2'!D20+'Макинская СШ'!D20+'Казгородокска СШ '!D20+'Донская СШ'!D20+'Амангельдинская СШ'!D20+'Невская СШ'!D20+'Саулинская СШ'!D20+'Енбекшильдерская СШ'!D20+'Буландинская СШ'!D20+'Когамская СШ'!D20+'Бирсуатская СШ'!D20+'Кенащинская СШ'!D20+'Мамайская ОШ'!D20+'Заураловская ОШ'!D20+'Макпальская ОШ'!D20+'Баймурзинская ОШ'!D20+'Советская ОШ'!D20+'Заозерновская ОШ'!D20+'Кызыл-Уюмская ОШ'!D20+'Яблоновская ОШ'!D20+'Алгинская ОШ'!D20+'Краснофлотская ОШ'!D20+'Кудку агашСШ'!D20+'Каратальская НШ'!D20+'Джукейская НШ'!D20+'Трудовая НШ'!D20</f>
        <v>1801705.2499999998</v>
      </c>
      <c r="E20" s="47">
        <f>'СШ №1'!E20+'СШ №2'!E20+'Макинская СШ'!E20+'Казгородокска СШ '!E20+'Донская СШ'!E20+'Амангельдинская СШ'!E20+'Невская СШ'!E20+'Саулинская СШ'!E20+'Енбекшильдерская СШ'!E20+'Буландинская СШ'!E20+'Когамская СШ'!E20+'Бирсуатская СШ'!E20+'Кенащинская СШ'!E20+'Мамайская ОШ'!E20+'Заураловская ОШ'!E20+'Макпальская ОШ'!E20+'Баймурзинская ОШ'!E20+'Советская ОШ'!E20+'Заозерновская ОШ'!E20+'Кызыл-Уюмская ОШ'!E20+'Яблоновская ОШ'!E20+'Алгинская ОШ'!E20+'Краснофлотская ОШ'!E20+'Кудку агашСШ'!E20+'Каратальская НШ'!E20+'Джукейская НШ'!E20+'Трудовая НШ'!E20</f>
        <v>1801705.2499999998</v>
      </c>
      <c r="F20" s="47">
        <f>'СШ №1'!F20+'СШ №2'!F20+'Макинская СШ'!F20+'Казгородокска СШ '!F20+'Донская СШ'!F20+'Амангельдинская СШ'!F20+'Невская СШ'!F20+'Саулинская СШ'!F20+'Енбекшильдерская СШ'!F20+'Буландинская СШ'!F20+'Когамская СШ'!F20+'Бирсуатская СШ'!F20+'Кенащинская СШ'!F20+'Мамайская ОШ'!F20+'Заураловская ОШ'!F20+'Макпальская ОШ'!F20+'Баймурзинская ОШ'!F20+'Советская ОШ'!F20+'Заозерновская ОШ'!F20+'Кызыл-Уюмская ОШ'!F20+'Яблоновская ОШ'!F20+'Алгинская ОШ'!F20+'Краснофлотская ОШ'!F20+'Кудку агашСШ'!F20+'Каратальская НШ'!F20+'Джукейская НШ'!F20+'Трудовая НШ'!F20</f>
        <v>17828.25</v>
      </c>
      <c r="G20" s="77"/>
    </row>
    <row r="21" spans="1:7" x14ac:dyDescent="0.3">
      <c r="A21" s="9" t="s">
        <v>4</v>
      </c>
      <c r="B21" s="10" t="s">
        <v>3</v>
      </c>
      <c r="C21" s="80">
        <f>'СШ №1'!C21+'СШ №2'!C21+'Макинская СШ'!C21+'Казгородокска СШ '!C21+'Донская СШ'!C21+'Амангельдинская СШ'!C21+'Невская СШ'!C21+'Саулинская СШ'!C21+'Енбекшильдерская СШ'!C21+'Буландинская СШ'!C21+'Когамская СШ'!C21+'Бирсуатская СШ'!C21+'Кенащинская СШ'!C21+'Мамайская ОШ'!C21+'Заураловская ОШ'!C21+'Макпальская ОШ'!C21+'Баймурзинская ОШ'!C21+'Советская ОШ'!C21+'Заозерновская ОШ'!C21+'Кызыл-Уюмская ОШ'!C21+'Яблоновская ОШ'!C21+'Алгинская ОШ'!C21+'Краснофлотская ОШ'!C21+'Кудку агашСШ'!C21+'Каратальская НШ'!C21+'Джукейская НШ'!C21+'Трудовая НШ'!C21</f>
        <v>496.38000000000005</v>
      </c>
      <c r="D21" s="80">
        <f>'СШ №1'!D21+'СШ №2'!D21+'Макинская СШ'!D21+'Казгородокска СШ '!D21+'Донская СШ'!D21+'Амангельдинская СШ'!D21+'Невская СШ'!D21+'Саулинская СШ'!D21+'Енбекшильдерская СШ'!D21+'Буландинская СШ'!D21+'Когамская СШ'!D21+'Бирсуатская СШ'!D21+'Кенащинская СШ'!D21+'Мамайская ОШ'!D21+'Заураловская ОШ'!D21+'Макпальская ОШ'!D21+'Баймурзинская ОШ'!D21+'Советская ОШ'!D21+'Заозерновская ОШ'!D21+'Кызыл-Уюмская ОШ'!D21+'Яблоновская ОШ'!D21+'Алгинская ОШ'!D21+'Краснофлотская ОШ'!D21+'Кудку агашСШ'!D21+'Каратальская НШ'!D21+'Джукейская НШ'!D21+'Трудовая НШ'!D21</f>
        <v>496.38000000000005</v>
      </c>
      <c r="E21" s="80">
        <f>'СШ №1'!E21+'СШ №2'!E21+'Макинская СШ'!E21+'Казгородокска СШ '!E21+'Донская СШ'!E21+'Амангельдинская СШ'!E21+'Невская СШ'!E21+'Саулинская СШ'!E21+'Енбекшильдерская СШ'!E21+'Буландинская СШ'!E21+'Когамская СШ'!E21+'Бирсуатская СШ'!E21+'Кенащинская СШ'!E21+'Мамайская ОШ'!E21+'Заураловская ОШ'!E21+'Макпальская ОШ'!E21+'Баймурзинская ОШ'!E21+'Советская ОШ'!E21+'Заозерновская ОШ'!E21+'Кызыл-Уюмская ОШ'!E21+'Яблоновская ОШ'!E21+'Алгинская ОШ'!E21+'Краснофлотская ОШ'!E21+'Кудку агашСШ'!E21+'Каратальская НШ'!E21+'Джукейская НШ'!E21+'Трудовая НШ'!E21</f>
        <v>496.38000000000005</v>
      </c>
      <c r="F21" s="80">
        <f>'СШ №1'!F21+'СШ №2'!F21+'Макинская СШ'!F21+'Казгородокска СШ '!F21+'Донская СШ'!F21+'Амангельдинская СШ'!F21+'Невская СШ'!F21+'Саулинская СШ'!F21+'Енбекшильдерская СШ'!F21+'Буландинская СШ'!F21+'Когамская СШ'!F21+'Бирсуатская СШ'!F21+'Кенащинская СШ'!F21+'Мамайская ОШ'!F21+'Заураловская ОШ'!F21+'Макпальская ОШ'!F21+'Баймурзинская ОШ'!F21+'Советская ОШ'!F21+'Заозерновская ОШ'!F21+'Кызыл-Уюмская ОШ'!F21+'Яблоновская ОШ'!F21+'Алгинская ОШ'!F21+'Краснофлотская ОШ'!F21+'Кудку агашСШ'!F21+'Каратальская НШ'!F21+'Джукейская НШ'!F21+'Трудовая НШ'!F21</f>
        <v>7.9</v>
      </c>
      <c r="G21" s="77"/>
    </row>
    <row r="22" spans="1:7" ht="21.95" customHeight="1" x14ac:dyDescent="0.3">
      <c r="A22" s="9" t="s">
        <v>25</v>
      </c>
      <c r="B22" s="6" t="s">
        <v>26</v>
      </c>
      <c r="C22" s="34">
        <f>C20/12/C21*1000</f>
        <v>302474.12096914992</v>
      </c>
      <c r="D22" s="34">
        <f t="shared" ref="D22:E22" si="3">C22</f>
        <v>302474.12096914992</v>
      </c>
      <c r="E22" s="34">
        <f t="shared" si="3"/>
        <v>302474.12096914992</v>
      </c>
      <c r="F22" s="34">
        <f>F20/12/F21*1000</f>
        <v>188061.70886075951</v>
      </c>
      <c r="G22" s="77"/>
    </row>
    <row r="23" spans="1:7" ht="42" customHeight="1" x14ac:dyDescent="0.3">
      <c r="A23" s="11" t="s">
        <v>36</v>
      </c>
      <c r="B23" s="53" t="s">
        <v>2</v>
      </c>
      <c r="C23" s="47">
        <f>'СШ №1'!C23+'СШ №2'!C23+'Макинская СШ'!C23+'Казгородокска СШ '!C23+'Донская СШ'!C23+'Амангельдинская СШ'!C23+'Невская СШ'!C23+'Саулинская СШ'!C23+'Енбекшильдерская СШ'!C23+'Буландинская СШ'!C23+'Когамская СШ'!C23+'Бирсуатская СШ'!C23+'Кенащинская СШ'!C23+'Мамайская ОШ'!C23+'Заураловская ОШ'!C23+'Макпальская ОШ'!C23+'Баймурзинская ОШ'!C23+'Советская ОШ'!C23+'Заозерновская ОШ'!C23+'Кызыл-Уюмская ОШ'!C23+'Яблоновская ОШ'!C23+'Алгинская ОШ'!C23+'Краснофлотская ОШ'!C23+'Кудку агашСШ'!C23+'Каратальская НШ'!C23+'Джукейская НШ'!C23+'Трудовая НШ'!C23</f>
        <v>156613</v>
      </c>
      <c r="D23" s="47">
        <f>'СШ №1'!D23+'СШ №2'!D23+'Макинская СШ'!D23+'Казгородокска СШ '!D23+'Донская СШ'!D23+'Амангельдинская СШ'!D23+'Невская СШ'!D23+'Саулинская СШ'!D23+'Енбекшильдерская СШ'!D23+'Буландинская СШ'!D23+'Когамская СШ'!D23+'Бирсуатская СШ'!D23+'Кенащинская СШ'!D23+'Мамайская ОШ'!D23+'Заураловская ОШ'!D23+'Макпальская ОШ'!D23+'Баймурзинская ОШ'!D23+'Советская ОШ'!D23+'Заозерновская ОШ'!D23+'Кызыл-Уюмская ОШ'!D23+'Яблоновская ОШ'!D23+'Алгинская ОШ'!D23+'Краснофлотская ОШ'!D23+'Кудку агашСШ'!D23+'Каратальская НШ'!D23+'Джукейская НШ'!D23+'Трудовая НШ'!D23</f>
        <v>156613</v>
      </c>
      <c r="E23" s="47">
        <f>'СШ №1'!E23+'СШ №2'!E23+'Макинская СШ'!E23+'Казгородокска СШ '!E23+'Донская СШ'!E23+'Амангельдинская СШ'!E23+'Невская СШ'!E23+'Саулинская СШ'!E23+'Енбекшильдерская СШ'!E23+'Буландинская СШ'!E23+'Когамская СШ'!E23+'Бирсуатская СШ'!E23+'Кенащинская СШ'!E23+'Мамайская ОШ'!E23+'Заураловская ОШ'!E23+'Макпальская ОШ'!E23+'Баймурзинская ОШ'!E23+'Советская ОШ'!E23+'Заозерновская ОШ'!E23+'Кызыл-Уюмская ОШ'!E23+'Яблоновская ОШ'!E23+'Алгинская ОШ'!E23+'Краснофлотская ОШ'!E23+'Кудку агашСШ'!E23+'Каратальская НШ'!E23+'Джукейская НШ'!E23+'Трудовая НШ'!E23</f>
        <v>156613</v>
      </c>
      <c r="F23" s="47">
        <f>'СШ №1'!F23+'СШ №2'!F23+'Макинская СШ'!F23+'Казгородокска СШ '!F23+'Донская СШ'!F23+'Амангельдинская СШ'!F23+'Невская СШ'!F23+'Саулинская СШ'!F23+'Енбекшильдерская СШ'!F23+'Буландинская СШ'!F23+'Когамская СШ'!F23+'Бирсуатская СШ'!F23+'Кенащинская СШ'!F23+'Мамайская ОШ'!F23+'Заураловская ОШ'!F23+'Макпальская ОШ'!F23+'Баймурзинская ОШ'!F23+'Советская ОШ'!F23+'Заозерновская ОШ'!F23+'Кызыл-Уюмская ОШ'!F23+'Яблоновская ОШ'!F23+'Алгинская ОШ'!F23+'Краснофлотская ОШ'!F23+'Кудку агашСШ'!F23+'Каратальская НШ'!F23+'Джукейская НШ'!F23+'Трудовая НШ'!F23</f>
        <v>1297.5</v>
      </c>
      <c r="G23" s="77"/>
    </row>
    <row r="24" spans="1:7" x14ac:dyDescent="0.3">
      <c r="A24" s="9" t="s">
        <v>4</v>
      </c>
      <c r="B24" s="10" t="s">
        <v>3</v>
      </c>
      <c r="C24" s="79">
        <f>'СШ №1'!C24+'СШ №2'!C24+'Макинская СШ'!C24+'Казгородокска СШ '!C24+'Донская СШ'!C24+'Амангельдинская СШ'!C24+'Невская СШ'!C24+'Саулинская СШ'!C24+'Енбекшильдерская СШ'!C24+'Буландинская СШ'!C24+'Когамская СШ'!C24+'Бирсуатская СШ'!C24+'Кенащинская СШ'!C24+'Мамайская ОШ'!C24+'Заураловская ОШ'!C24+'Макпальская ОШ'!C24+'Баймурзинская ОШ'!C24+'Советская ОШ'!C24+'Заозерновская ОШ'!C24+'Кызыл-Уюмская ОШ'!C24+'Яблоновская ОШ'!C24+'Алгинская ОШ'!C24+'Краснофлотская ОШ'!C24+'Кудку агашСШ'!C24+'Каратальская НШ'!C24+'Джукейская НШ'!C24+'Трудовая НШ'!C24</f>
        <v>82.75</v>
      </c>
      <c r="D24" s="79">
        <f>'СШ №1'!D24+'СШ №2'!D24+'Макинская СШ'!D24+'Казгородокска СШ '!D24+'Донская СШ'!D24+'Амангельдинская СШ'!D24+'Невская СШ'!D24+'Саулинская СШ'!D24+'Енбекшильдерская СШ'!D24+'Буландинская СШ'!D24+'Когамская СШ'!D24+'Бирсуатская СШ'!D24+'Кенащинская СШ'!D24+'Мамайская ОШ'!D24+'Заураловская ОШ'!D24+'Макпальская ОШ'!D24+'Баймурзинская ОШ'!D24+'Советская ОШ'!D24+'Заозерновская ОШ'!D24+'Кызыл-Уюмская ОШ'!D24+'Яблоновская ОШ'!D24+'Алгинская ОШ'!D24+'Краснофлотская ОШ'!D24+'Кудку агашСШ'!D24+'Каратальская НШ'!D24+'Джукейская НШ'!D24+'Трудовая НШ'!D24</f>
        <v>82.75</v>
      </c>
      <c r="E24" s="79">
        <f>'СШ №1'!E24+'СШ №2'!E24+'Макинская СШ'!E24+'Казгородокска СШ '!E24+'Донская СШ'!E24+'Амангельдинская СШ'!E24+'Невская СШ'!E24+'Саулинская СШ'!E24+'Енбекшильдерская СШ'!E24+'Буландинская СШ'!E24+'Когамская СШ'!E24+'Бирсуатская СШ'!E24+'Кенащинская СШ'!E24+'Мамайская ОШ'!E24+'Заураловская ОШ'!E24+'Макпальская ОШ'!E24+'Баймурзинская ОШ'!E24+'Советская ОШ'!E24+'Заозерновская ОШ'!E24+'Кызыл-Уюмская ОШ'!E24+'Яблоновская ОШ'!E24+'Алгинская ОШ'!E24+'Краснофлотская ОШ'!E24+'Кудку агашСШ'!E24+'Каратальская НШ'!E24+'Джукейская НШ'!E24+'Трудовая НШ'!E24</f>
        <v>82.75</v>
      </c>
      <c r="F24" s="79">
        <f>'СШ №1'!F24+'СШ №2'!F24+'Макинская СШ'!F24+'Казгородокска СШ '!F24+'Донская СШ'!F24+'Амангельдинская СШ'!F24+'Невская СШ'!F24+'Саулинская СШ'!F24+'Енбекшильдерская СШ'!F24+'Буландинская СШ'!F24+'Когамская СШ'!F24+'Бирсуатская СШ'!F24+'Кенащинская СШ'!F24+'Мамайская ОШ'!F24+'Заураловская ОШ'!F24+'Макпальская ОШ'!F24+'Баймурзинская ОШ'!F24+'Советская ОШ'!F24+'Заозерновская ОШ'!F24+'Кызыл-Уюмская ОШ'!F24+'Яблоновская ОШ'!F24+'Алгинская ОШ'!F24+'Краснофлотская ОШ'!F24+'Кудку агашСШ'!F24+'Каратальская НШ'!F24+'Джукейская НШ'!F24+'Трудовая НШ'!F24</f>
        <v>1</v>
      </c>
      <c r="G24" s="77"/>
    </row>
    <row r="25" spans="1:7" ht="21.95" customHeight="1" x14ac:dyDescent="0.3">
      <c r="A25" s="9" t="s">
        <v>25</v>
      </c>
      <c r="B25" s="6" t="s">
        <v>26</v>
      </c>
      <c r="C25" s="34">
        <f>C23/C24/12*1000</f>
        <v>157717.01913393755</v>
      </c>
      <c r="D25" s="34">
        <f t="shared" ref="D25:E25" si="4">C25</f>
        <v>157717.01913393755</v>
      </c>
      <c r="E25" s="34">
        <f t="shared" si="4"/>
        <v>157717.01913393755</v>
      </c>
      <c r="F25" s="34">
        <f>F23/F24/12*1000</f>
        <v>108125</v>
      </c>
      <c r="G25" s="77"/>
    </row>
    <row r="26" spans="1:7" ht="25.5" x14ac:dyDescent="0.3">
      <c r="A26" s="5" t="s">
        <v>22</v>
      </c>
      <c r="B26" s="53" t="s">
        <v>2</v>
      </c>
      <c r="C26" s="47">
        <f>'СШ №1'!C26+'СШ №2'!C26+'Макинская СШ'!C26+'Казгородокска СШ '!C26+'Донская СШ'!C26+'Амангельдинская СШ'!C26+'Невская СШ'!C26+'Саулинская СШ'!C26+'Енбекшильдерская СШ'!C26+'Буландинская СШ'!C26+'Когамская СШ'!C26+'Бирсуатская СШ'!C26+'Кенащинская СШ'!C26+'Мамайская ОШ'!C26+'Заураловская ОШ'!C26+'Макпальская ОШ'!C26+'Баймурзинская ОШ'!C26+'Советская ОШ'!C26+'Заозерновская ОШ'!C26+'Кызыл-Уюмская ОШ'!C26+'Яблоновская ОШ'!C26+'Алгинская ОШ'!C26+'Краснофлотская ОШ'!C26+'Кудку агашСШ'!C26+'Каратальская НШ'!C26+'Джукейская НШ'!C26+'Трудовая НШ'!C26</f>
        <v>322096.60000000009</v>
      </c>
      <c r="D26" s="47">
        <f>'СШ №1'!D26+'СШ №2'!D26+'Макинская СШ'!D26+'Казгородокска СШ '!D26+'Донская СШ'!D26+'Амангельдинская СШ'!D26+'Невская СШ'!D26+'Саулинская СШ'!D26+'Енбекшильдерская СШ'!D26+'Буландинская СШ'!D26+'Когамская СШ'!D26+'Бирсуатская СШ'!D26+'Кенащинская СШ'!D26+'Мамайская ОШ'!D26+'Заураловская ОШ'!D26+'Макпальская ОШ'!D26+'Баймурзинская ОШ'!D26+'Советская ОШ'!D26+'Заозерновская ОШ'!D26+'Кызыл-Уюмская ОШ'!D26+'Яблоновская ОШ'!D26+'Алгинская ОШ'!D26+'Краснофлотская ОШ'!D26+'Кудку агашСШ'!D26+'Каратальская НШ'!D26+'Джукейская НШ'!D26+'Трудовая НШ'!D26</f>
        <v>322096.60000000009</v>
      </c>
      <c r="E26" s="47">
        <f>'СШ №1'!E26+'СШ №2'!E26+'Макинская СШ'!E26+'Казгородокска СШ '!E26+'Донская СШ'!E26+'Амангельдинская СШ'!E26+'Невская СШ'!E26+'Саулинская СШ'!E26+'Енбекшильдерская СШ'!E26+'Буландинская СШ'!E26+'Когамская СШ'!E26+'Бирсуатская СШ'!E26+'Кенащинская СШ'!E26+'Мамайская ОШ'!E26+'Заураловская ОШ'!E26+'Макпальская ОШ'!E26+'Баймурзинская ОШ'!E26+'Советская ОШ'!E26+'Заозерновская ОШ'!E26+'Кызыл-Уюмская ОШ'!E26+'Яблоновская ОШ'!E26+'Алгинская ОШ'!E26+'Краснофлотская ОШ'!E26+'Кудку агашСШ'!E26+'Каратальская НШ'!E26+'Джукейская НШ'!E26+'Трудовая НШ'!E26</f>
        <v>322096.60000000009</v>
      </c>
      <c r="F26" s="47">
        <f>'СШ №1'!F26+'СШ №2'!F26+'Макинская СШ'!F26+'Казгородокска СШ '!F26+'Донская СШ'!F26+'Амангельдинская СШ'!F26+'Невская СШ'!F26+'Саулинская СШ'!F26+'Енбекшильдерская СШ'!F26+'Буландинская СШ'!F26+'Когамская СШ'!F26+'Бирсуатская СШ'!F26+'Кенащинская СШ'!F26+'Мамайская ОШ'!F26+'Заураловская ОШ'!F26+'Макпальская ОШ'!F26+'Баймурзинская ОШ'!F26+'Советская ОШ'!F26+'Заозерновская ОШ'!F26+'Кызыл-Уюмская ОШ'!F26+'Яблоновская ОШ'!F26+'Алгинская ОШ'!F26+'Краснофлотская ОШ'!F26+'Кудку агашСШ'!F26+'Каратальская НШ'!F26+'Джукейская НШ'!F26+'Трудовая НШ'!F26</f>
        <v>6747</v>
      </c>
      <c r="G26" s="77"/>
    </row>
    <row r="27" spans="1:7" x14ac:dyDescent="0.3">
      <c r="A27" s="9" t="s">
        <v>4</v>
      </c>
      <c r="B27" s="10" t="s">
        <v>3</v>
      </c>
      <c r="C27" s="79">
        <f>'СШ №1'!C27+'СШ №2'!C27+'Макинская СШ'!C27+'Казгородокска СШ '!C27+'Донская СШ'!C27+'Амангельдинская СШ'!C27+'Невская СШ'!C27+'Саулинская СШ'!C27+'Енбекшильдерская СШ'!C27+'Буландинская СШ'!C27+'Когамская СШ'!C27+'Бирсуатская СШ'!C27+'Кенащинская СШ'!C27+'Мамайская ОШ'!C27+'Заураловская ОШ'!C27+'Макпальская ОШ'!C27+'Баймурзинская ОШ'!C27+'Советская ОШ'!C27+'Заозерновская ОШ'!C27+'Кызыл-Уюмская ОШ'!C27+'Яблоновская ОШ'!C27+'Алгинская ОШ'!C27+'Краснофлотская ОШ'!C27+'Кудку агашСШ'!C27+'Каратальская НШ'!C27+'Джукейская НШ'!C27+'Трудовая НШ'!C27</f>
        <v>388.25</v>
      </c>
      <c r="D27" s="79">
        <f>'СШ №1'!D27+'СШ №2'!D27+'Макинская СШ'!D27+'Казгородокска СШ '!D27+'Донская СШ'!D27+'Амангельдинская СШ'!D27+'Невская СШ'!D27+'Саулинская СШ'!D27+'Енбекшильдерская СШ'!D27+'Буландинская СШ'!D27+'Когамская СШ'!D27+'Бирсуатская СШ'!D27+'Кенащинская СШ'!D27+'Мамайская ОШ'!D27+'Заураловская ОШ'!D27+'Макпальская ОШ'!D27+'Баймурзинская ОШ'!D27+'Советская ОШ'!D27+'Заозерновская ОШ'!D27+'Кызыл-Уюмская ОШ'!D27+'Яблоновская ОШ'!D27+'Алгинская ОШ'!D27+'Краснофлотская ОШ'!D27+'Кудку агашСШ'!D27+'Каратальская НШ'!D27+'Джукейская НШ'!D27+'Трудовая НШ'!D27</f>
        <v>388.25</v>
      </c>
      <c r="E27" s="79">
        <f>'СШ №1'!E27+'СШ №2'!E27+'Макинская СШ'!E27+'Казгородокска СШ '!E27+'Донская СШ'!E27+'Амангельдинская СШ'!E27+'Невская СШ'!E27+'Саулинская СШ'!E27+'Енбекшильдерская СШ'!E27+'Буландинская СШ'!E27+'Когамская СШ'!E27+'Бирсуатская СШ'!E27+'Кенащинская СШ'!E27+'Мамайская ОШ'!E27+'Заураловская ОШ'!E27+'Макпальская ОШ'!E27+'Баймурзинская ОШ'!E27+'Советская ОШ'!E27+'Заозерновская ОШ'!E27+'Кызыл-Уюмская ОШ'!E27+'Яблоновская ОШ'!E27+'Алгинская ОШ'!E27+'Краснофлотская ОШ'!E27+'Кудку агашСШ'!E27+'Каратальская НШ'!E27+'Джукейская НШ'!E27+'Трудовая НШ'!E27</f>
        <v>388.25</v>
      </c>
      <c r="F27" s="79">
        <f>'СШ №1'!F27+'СШ №2'!F27+'Макинская СШ'!F27+'Казгородокска СШ '!F27+'Донская СШ'!F27+'Амангельдинская СШ'!F27+'Невская СШ'!F27+'Саулинская СШ'!F27+'Енбекшильдерская СШ'!F27+'Буландинская СШ'!F27+'Когамская СШ'!F27+'Бирсуатская СШ'!F27+'Кенащинская СШ'!F27+'Мамайская ОШ'!F27+'Заураловская ОШ'!F27+'Макпальская ОШ'!F27+'Баймурзинская ОШ'!F27+'Советская ОШ'!F27+'Заозерновская ОШ'!F27+'Кызыл-Уюмская ОШ'!F27+'Яблоновская ОШ'!F27+'Алгинская ОШ'!F27+'Краснофлотская ОШ'!F27+'Кудку агашСШ'!F27+'Каратальская НШ'!F27+'Джукейская НШ'!F27+'Трудовая НШ'!F27</f>
        <v>12</v>
      </c>
      <c r="G27" s="77"/>
    </row>
    <row r="28" spans="1:7" ht="21.95" customHeight="1" x14ac:dyDescent="0.3">
      <c r="A28" s="9" t="s">
        <v>25</v>
      </c>
      <c r="B28" s="6" t="s">
        <v>26</v>
      </c>
      <c r="C28" s="34">
        <f>C26/12/C27*1000</f>
        <v>69134.277742004735</v>
      </c>
      <c r="D28" s="34">
        <f t="shared" ref="D28:E28" si="5">C28</f>
        <v>69134.277742004735</v>
      </c>
      <c r="E28" s="34">
        <f t="shared" si="5"/>
        <v>69134.277742004735</v>
      </c>
      <c r="F28" s="34">
        <f>F26/12/F27*1000</f>
        <v>46854.166666666664</v>
      </c>
      <c r="G28" s="77"/>
    </row>
    <row r="29" spans="1:7" ht="25.5" x14ac:dyDescent="0.3">
      <c r="A29" s="5" t="s">
        <v>5</v>
      </c>
      <c r="B29" s="6" t="s">
        <v>2</v>
      </c>
      <c r="C29" s="60">
        <f>'Трудовая НШ'!C29+'Джукейская НШ'!C29+'Каратальская НШ'!C29+'Краснофлотская ОШ'!C29+'Алгинская ОШ'!C29+'Яблоновская ОШ'!C29+'Кызыл-Уюмская ОШ'!C29+'Заозерновская ОШ'!C29+'Советская ОШ'!C29+'Баймурзинская ОШ'!C29+'Макпальская ОШ'!C29+'Заураловская ОШ'!C29+'Мамайская ОШ'!C29+'Кенащинская СШ'!C29+'Бирсуатская СШ'!C29+'Когамская СШ'!C29+'Буландинская СШ'!C29+'Енбекшильдерская СШ'!C29+'Саулинская СШ'!C29+'Кудку агашСШ'!C29+'Невская СШ'!C29+'Амангельдинская СШ'!C29+'Донская СШ'!C29+'Макинская СШ'!C29+'Казгородокска СШ '!C29</f>
        <v>273986.82669999998</v>
      </c>
      <c r="D29" s="78">
        <f>'СШ №1'!D29+'СШ №2'!D29+'Макинская СШ'!D29+'Казгородокска СШ '!D29+'Донская СШ'!D29+'Амангельдинская СШ'!D29+'Невская СШ'!D29+'Саулинская СШ'!D29+'Енбекшильдерская СШ'!D29+'Буландинская СШ'!D29+'Когамская СШ'!D29+'Бирсуатская СШ'!D29+'Кенащинская СШ'!D29+'Мамайская ОШ'!D29+'Заураловская ОШ'!D29+'Макпальская ОШ'!D29+'Баймурзинская ОШ'!D29+'Советская ОШ'!D29+'Заозерновская ОШ'!D29+'Кызыл-Уюмская ОШ'!D29+'Яблоновская ОШ'!D29+'Алгинская ОШ'!D29+'Краснофлотская ОШ'!D29+'Кудку агашСШ'!D29+'Каратальская НШ'!D29+'Джукейская НШ'!D29+'Трудовая НШ'!D29</f>
        <v>273986.82669999998</v>
      </c>
      <c r="E29" s="78">
        <f>'СШ №1'!E29+'СШ №2'!E29+'Макинская СШ'!E29+'Казгородокска СШ '!E29+'Донская СШ'!E29+'Амангельдинская СШ'!E29+'Невская СШ'!E29+'Саулинская СШ'!E29+'Енбекшильдерская СШ'!E29+'Буландинская СШ'!E29+'Когамская СШ'!E29+'Бирсуатская СШ'!E29+'Кенащинская СШ'!E29+'Мамайская ОШ'!E29+'Заураловская ОШ'!E29+'Макпальская ОШ'!E29+'Баймурзинская ОШ'!E29+'Советская ОШ'!E29+'Заозерновская ОШ'!E29+'Кызыл-Уюмская ОШ'!E29+'Яблоновская ОШ'!E29+'Алгинская ОШ'!E29+'Краснофлотская ОШ'!E29+'Кудку агашСШ'!E29+'Каратальская НШ'!E29+'Джукейская НШ'!E29+'Трудовая НШ'!E29</f>
        <v>273986.82669999998</v>
      </c>
      <c r="F29" s="78">
        <v>240692</v>
      </c>
      <c r="G29" s="77">
        <f t="shared" ref="G29:G33" si="6">C29-F29</f>
        <v>33294.826699999976</v>
      </c>
    </row>
    <row r="30" spans="1:7" ht="54" customHeight="1" x14ac:dyDescent="0.3">
      <c r="A30" s="11" t="s">
        <v>6</v>
      </c>
      <c r="B30" s="6" t="s">
        <v>2</v>
      </c>
      <c r="C30" s="60">
        <f>'Трудовая НШ'!C30+'Джукейская НШ'!C30+'Каратальская НШ'!C30+'Краснофлотская ОШ'!C30+'Алгинская ОШ'!C30+'Яблоновская ОШ'!C30+'Кызыл-Уюмская ОШ'!C30+'Заозерновская ОШ'!C30+'Советская ОШ'!C30+'Баймурзинская ОШ'!C30+'Макпальская ОШ'!C30+'Заураловская ОШ'!C30+'Мамайская ОШ'!C30+'Кенащинская СШ'!C30+'Бирсуатская СШ'!C30+'Когамская СШ'!C30+'Буландинская СШ'!C30+'Енбекшильдерская СШ'!C30+'Саулинская СШ'!C30+'Кудку агашСШ'!C30+'Невская СШ'!C30+'Амангельдинская СШ'!C30+'Донская СШ'!C30+'Макинская СШ'!C30+'Казгородокска СШ '!C30</f>
        <v>123436.5</v>
      </c>
      <c r="D30" s="81">
        <f>'СШ №1'!D30+'СШ №2'!D30+'Макинская СШ'!D30+'Казгородокска СШ '!D30+'Донская СШ'!D30+'Амангельдинская СШ'!D30+'Невская СШ'!D30+'Саулинская СШ'!D30+'Енбекшильдерская СШ'!D30+'Буландинская СШ'!D30+'Когамская СШ'!D30+'Бирсуатская СШ'!D30+'Кенащинская СШ'!D30+'Мамайская ОШ'!D30+'Заураловская ОШ'!D30+'Макпальская ОШ'!D30+'Баймурзинская ОШ'!D30+'Советская ОШ'!D30+'Заозерновская ОШ'!D30+'Кызыл-Уюмская ОШ'!D30+'Яблоновская ОШ'!D30+'Алгинская ОШ'!D30+'Краснофлотская ОШ'!D30+'Кудку агашСШ'!D30+'Каратальская НШ'!D30+'Джукейская НШ'!D30+'Трудовая НШ'!D30</f>
        <v>123436.5</v>
      </c>
      <c r="E30" s="81">
        <f>'СШ №1'!E30+'СШ №2'!E30+'Макинская СШ'!E30+'Казгородокска СШ '!E30+'Донская СШ'!E30+'Амангельдинская СШ'!E30+'Невская СШ'!E30+'Саулинская СШ'!E30+'Енбекшильдерская СШ'!E30+'Буландинская СШ'!E30+'Когамская СШ'!E30+'Бирсуатская СШ'!E30+'Кенащинская СШ'!E30+'Мамайская ОШ'!E30+'Заураловская ОШ'!E30+'Макпальская ОШ'!E30+'Баймурзинская ОШ'!E30+'Советская ОШ'!E30+'Заозерновская ОШ'!E30+'Кызыл-Уюмская ОШ'!E30+'Яблоновская ОШ'!E30+'Алгинская ОШ'!E30+'Краснофлотская ОШ'!E30+'Кудку агашСШ'!E30+'Каратальская НШ'!E30+'Джукейская НШ'!E30+'Трудовая НШ'!E30</f>
        <v>123436.5</v>
      </c>
      <c r="F30" s="81">
        <v>122533</v>
      </c>
      <c r="G30" s="77">
        <f t="shared" si="6"/>
        <v>903.5</v>
      </c>
    </row>
    <row r="31" spans="1:7" ht="43.5" customHeight="1" x14ac:dyDescent="0.3">
      <c r="A31" s="11" t="s">
        <v>7</v>
      </c>
      <c r="B31" s="6" t="s">
        <v>2</v>
      </c>
      <c r="C31" s="60">
        <f>'Трудовая НШ'!C31+'Джукейская НШ'!C31+'Каратальская НШ'!C31+'Краснофлотская ОШ'!C31+'Алгинская ОШ'!C31+'Яблоновская ОШ'!C31+'Кызыл-Уюмская ОШ'!C31+'Заозерновская ОШ'!C31+'Советская ОШ'!C31+'Баймурзинская ОШ'!C31+'Макпальская ОШ'!C31+'Заураловская ОШ'!C31+'Мамайская ОШ'!C31+'Кенащинская СШ'!C31+'Бирсуатская СШ'!C31+'Когамская СШ'!C31+'Буландинская СШ'!C31+'Енбекшильдерская СШ'!C31+'Саулинская СШ'!C31+'Кудку агашСШ'!C31+'Невская СШ'!C31+'Амангельдинская СШ'!C31+'Донская СШ'!C31+'Макинская СШ'!C31+'Казгородокска СШ '!C31</f>
        <v>17710</v>
      </c>
      <c r="D31" s="47">
        <f>'СШ №1'!D31+'СШ №2'!D31+'Макинская СШ'!D31+'Казгородокска СШ '!D31+'Донская СШ'!D31+'Амангельдинская СШ'!D31+'Невская СШ'!D31+'Саулинская СШ'!D31+'Енбекшильдерская СШ'!D31+'Буландинская СШ'!D31+'Когамская СШ'!D31+'Бирсуатская СШ'!D31+'Кенащинская СШ'!D31+'Мамайская ОШ'!D31+'Заураловская ОШ'!D31+'Макпальская ОШ'!D31+'Баймурзинская ОШ'!D31+'Советская ОШ'!D31+'Заозерновская ОШ'!D31+'Кызыл-Уюмская ОШ'!D31+'Яблоновская ОШ'!D31+'Алгинская ОШ'!D31+'Краснофлотская ОШ'!D31+'Кудку агашСШ'!D31+'Каратальская НШ'!D31+'Джукейская НШ'!D31+'Трудовая НШ'!D31</f>
        <v>17710</v>
      </c>
      <c r="E31" s="47">
        <f>'СШ №1'!E31+'СШ №2'!E31+'Макинская СШ'!E31+'Казгородокска СШ '!E31+'Донская СШ'!E31+'Амангельдинская СШ'!E31+'Невская СШ'!E31+'Саулинская СШ'!E31+'Енбекшильдерская СШ'!E31+'Буландинская СШ'!E31+'Когамская СШ'!E31+'Бирсуатская СШ'!E31+'Кенащинская СШ'!E31+'Мамайская ОШ'!E31+'Заураловская ОШ'!E31+'Макпальская ОШ'!E31+'Баймурзинская ОШ'!E31+'Советская ОШ'!E31+'Заозерновская ОШ'!E31+'Кызыл-Уюмская ОШ'!E31+'Яблоновская ОШ'!E31+'Алгинская ОШ'!E31+'Краснофлотская ОШ'!E31+'Кудку агашСШ'!E31+'Каратальская НШ'!E31+'Джукейская НШ'!E31+'Трудовая НШ'!E31</f>
        <v>17710</v>
      </c>
      <c r="F31" s="47">
        <v>13208</v>
      </c>
      <c r="G31" s="77">
        <f t="shared" si="6"/>
        <v>4502</v>
      </c>
    </row>
    <row r="32" spans="1:7" ht="52.5" x14ac:dyDescent="0.3">
      <c r="A32" s="11" t="s">
        <v>8</v>
      </c>
      <c r="B32" s="6" t="s">
        <v>2</v>
      </c>
      <c r="C32" s="60">
        <f>'Трудовая НШ'!C32+'Джукейская НШ'!C32+'Каратальская НШ'!C32+'Краснофлотская ОШ'!C32+'Алгинская ОШ'!C32+'Яблоновская ОШ'!C32+'Кызыл-Уюмская ОШ'!C32+'Заозерновская ОШ'!C32+'Советская ОШ'!C32+'Баймурзинская ОШ'!C32+'Макпальская ОШ'!C32+'Заураловская ОШ'!C32+'Мамайская ОШ'!C32+'Кенащинская СШ'!C32+'Бирсуатская СШ'!C32+'Когамская СШ'!C32+'Буландинская СШ'!C32+'Енбекшильдерская СШ'!C32+'Саулинская СШ'!C32+'Кудку агашСШ'!C32+'Невская СШ'!C32+'Амангельдинская СШ'!C32+'Донская СШ'!C32+'Макинская СШ'!C32+'Казгородокска СШ '!C32</f>
        <v>124413.9</v>
      </c>
      <c r="D32" s="64">
        <f>'СШ №1'!D32+'СШ №2'!D32+'Макинская СШ'!D32+'Казгородокска СШ '!D32+'Донская СШ'!D32+'Амангельдинская СШ'!D32+'Невская СШ'!D32+'Саулинская СШ'!D32+'Енбекшильдерская СШ'!D32+'Буландинская СШ'!D32+'Когамская СШ'!D32+'Бирсуатская СШ'!D32+'Кенащинская СШ'!D32+'Мамайская ОШ'!D32+'Заураловская ОШ'!D32+'Макпальская ОШ'!D32+'Баймурзинская ОШ'!D32+'Советская ОШ'!D32+'Заозерновская ОШ'!D32+'Кызыл-Уюмская ОШ'!D32+'Яблоновская ОШ'!D32+'Алгинская ОШ'!D32+'Краснофлотская ОШ'!D32+'Кудку агашСШ'!D32+'Каратальская НШ'!D32+'Джукейская НШ'!D32+'Трудовая НШ'!D32</f>
        <v>124413.9</v>
      </c>
      <c r="E32" s="64">
        <f>'СШ №1'!E32+'СШ №2'!E32+'Макинская СШ'!E32+'Казгородокска СШ '!E32+'Донская СШ'!E32+'Амангельдинская СШ'!E32+'Невская СШ'!E32+'Саулинская СШ'!E32+'Енбекшильдерская СШ'!E32+'Буландинская СШ'!E32+'Когамская СШ'!E32+'Бирсуатская СШ'!E32+'Кенащинская СШ'!E32+'Мамайская ОШ'!E32+'Заураловская ОШ'!E32+'Макпальская ОШ'!E32+'Баймурзинская ОШ'!E32+'Советская ОШ'!E32+'Заозерновская ОШ'!E32+'Кызыл-Уюмская ОШ'!E32+'Яблоновская ОШ'!E32+'Алгинская ОШ'!E32+'Краснофлотская ОШ'!E32+'Кудку агашСШ'!E32+'Каратальская НШ'!E32+'Джукейская НШ'!E32+'Трудовая НШ'!E32</f>
        <v>124413.9</v>
      </c>
      <c r="F32" s="76">
        <v>64704</v>
      </c>
      <c r="G32" s="77">
        <f t="shared" si="6"/>
        <v>59709.899999999994</v>
      </c>
    </row>
    <row r="33" spans="1:7" ht="54" customHeight="1" x14ac:dyDescent="0.3">
      <c r="A33" s="11" t="s">
        <v>9</v>
      </c>
      <c r="B33" s="6" t="s">
        <v>2</v>
      </c>
      <c r="C33" s="78">
        <f>'СШ №1'!C33+'СШ №2'!C33+'Макинская СШ'!C33+'Казгородокска СШ '!C33+'Донская СШ'!C33+'Амангельдинская СШ'!C33+'Невская СШ'!C33+'Саулинская СШ'!C33+'Енбекшильдерская СШ'!C33+'Буландинская СШ'!C33+'Когамская СШ'!C33+'Бирсуатская СШ'!C33+'Кенащинская СШ'!C33+'Мамайская ОШ'!C33+'Заураловская ОШ'!C33+'Макпальская ОШ'!C33+'Баймурзинская ОШ'!C33+'Советская ОШ'!C33+'Заозерновская ОШ'!C33+'Кызыл-Уюмская ОШ'!C33+'Яблоновская ОШ'!C33+'Алгинская ОШ'!C33+'Краснофлотская ОШ'!C33+'Кудку агашСШ'!C33+'Каратальская НШ'!C33+'Джукейская НШ'!C33+'Трудовая НШ'!C33</f>
        <v>153258.29999999999</v>
      </c>
      <c r="D33" s="78">
        <f>'СШ №1'!D33+'СШ №2'!D33+'Макинская СШ'!D33+'Казгородокска СШ '!D33+'Донская СШ'!D33+'Амангельдинская СШ'!D33+'Невская СШ'!D33+'Саулинская СШ'!D33+'Енбекшильдерская СШ'!D33+'Буландинская СШ'!D33+'Когамская СШ'!D33+'Бирсуатская СШ'!D33+'Кенащинская СШ'!D33+'Мамайская ОШ'!D33+'Заураловская ОШ'!D33+'Макпальская ОШ'!D33+'Баймурзинская ОШ'!D33+'Советская ОШ'!D33+'Заозерновская ОШ'!D33+'Кызыл-Уюмская ОШ'!D33+'Яблоновская ОШ'!D33+'Алгинская ОШ'!D33+'Краснофлотская ОШ'!D33+'Кудку агашСШ'!D33+'Каратальская НШ'!D33+'Джукейская НШ'!D33+'Трудовая НШ'!D33</f>
        <v>153258.29999999999</v>
      </c>
      <c r="E33" s="78">
        <f>'СШ №1'!E33+'СШ №2'!E33+'Макинская СШ'!E33+'Казгородокска СШ '!E33+'Донская СШ'!E33+'Амангельдинская СШ'!E33+'Невская СШ'!E33+'Саулинская СШ'!E33+'Енбекшильдерская СШ'!E33+'Буландинская СШ'!E33+'Когамская СШ'!E33+'Бирсуатская СШ'!E33+'Кенащинская СШ'!E33+'Мамайская ОШ'!E33+'Заураловская ОШ'!E33+'Макпальская ОШ'!E33+'Баймурзинская ОШ'!E33+'Советская ОШ'!E33+'Заозерновская ОШ'!E33+'Кызыл-Уюмская ОШ'!E33+'Яблоновская ОШ'!E33+'Алгинская ОШ'!E33+'Краснофлотская ОШ'!E33+'Кудку агашСШ'!E33+'Каратальская НШ'!E33+'Джукейская НШ'!E33+'Трудовая НШ'!E33</f>
        <v>153258.29999999999</v>
      </c>
      <c r="F33" s="78">
        <v>126654</v>
      </c>
      <c r="G33" s="77">
        <f t="shared" si="6"/>
        <v>26604.299999999988</v>
      </c>
    </row>
    <row r="34" spans="1:7" x14ac:dyDescent="0.3">
      <c r="C34" s="35">
        <f>C33+C32+C31+C30+C29+C15</f>
        <v>3143087.6266999999</v>
      </c>
      <c r="D34" s="35">
        <f t="shared" ref="D34:F34" si="7">D33+D32+D31+D30+D29+D15</f>
        <v>3143087.6266999999</v>
      </c>
      <c r="E34" s="35">
        <f t="shared" si="7"/>
        <v>3143087.6266999999</v>
      </c>
      <c r="F34" s="35">
        <f t="shared" si="7"/>
        <v>595605.5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topLeftCell="A7" workbookViewId="0">
      <selection activeCell="D33" sqref="D33:E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52.5" customHeight="1" x14ac:dyDescent="0.3">
      <c r="A4" s="88" t="s">
        <v>59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71</v>
      </c>
      <c r="D11" s="51">
        <f>C11</f>
        <v>71</v>
      </c>
      <c r="E11" s="51">
        <v>75</v>
      </c>
    </row>
    <row r="12" spans="1:7" ht="25.5" x14ac:dyDescent="0.3">
      <c r="A12" s="9" t="s">
        <v>23</v>
      </c>
      <c r="B12" s="6" t="s">
        <v>2</v>
      </c>
      <c r="C12" s="18">
        <f>(C13-C32)/C11</f>
        <v>1903.958538028169</v>
      </c>
      <c r="D12" s="18">
        <f t="shared" ref="D12" si="0">(D13-D32)/D11</f>
        <v>1903.958538028169</v>
      </c>
      <c r="E12" s="18">
        <f t="shared" ref="E12" si="1">(E13-E32)/E11</f>
        <v>1802.4140826666664</v>
      </c>
      <c r="F12" s="2" t="s">
        <v>32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136287.05619999999</v>
      </c>
      <c r="D13" s="48">
        <f t="shared" ref="D13" si="2">D15+D29+D30+D33+D31+D32</f>
        <v>136287.05619999999</v>
      </c>
      <c r="E13" s="48">
        <f t="shared" ref="E13" si="3">E15+E29+E30+E33+E31+E32</f>
        <v>136287.05619999999</v>
      </c>
    </row>
    <row r="14" spans="1:7" x14ac:dyDescent="0.3">
      <c r="A14" s="7" t="s">
        <v>0</v>
      </c>
      <c r="B14" s="8"/>
      <c r="C14" s="18">
        <v>0</v>
      </c>
      <c r="D14" s="18">
        <f t="shared" ref="D14:D31" si="4">C14</f>
        <v>0</v>
      </c>
      <c r="E14" s="34">
        <f t="shared" ref="E14:E31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109759</v>
      </c>
      <c r="D15" s="48">
        <f>D17+D20+D23+D26</f>
        <v>109759</v>
      </c>
      <c r="E15" s="48">
        <f t="shared" ref="E15" si="6">E17+E20+E23+E26</f>
        <v>109759</v>
      </c>
    </row>
    <row r="16" spans="1:7" x14ac:dyDescent="0.3">
      <c r="A16" s="7" t="s">
        <v>1</v>
      </c>
      <c r="B16" s="8"/>
      <c r="C16" s="18">
        <v>0</v>
      </c>
      <c r="D16" s="18">
        <f t="shared" si="4"/>
        <v>0</v>
      </c>
      <c r="E16" s="34">
        <f t="shared" si="5"/>
        <v>0</v>
      </c>
    </row>
    <row r="17" spans="1:5" s="22" customFormat="1" ht="25.5" x14ac:dyDescent="0.3">
      <c r="A17" s="19" t="s">
        <v>29</v>
      </c>
      <c r="B17" s="54" t="s">
        <v>2</v>
      </c>
      <c r="C17" s="56">
        <v>5588</v>
      </c>
      <c r="D17" s="48">
        <f>C17</f>
        <v>5588</v>
      </c>
      <c r="E17" s="56">
        <f t="shared" si="5"/>
        <v>5588</v>
      </c>
    </row>
    <row r="18" spans="1:5" s="22" customFormat="1" x14ac:dyDescent="0.3">
      <c r="A18" s="26" t="s">
        <v>4</v>
      </c>
      <c r="B18" s="27" t="s">
        <v>3</v>
      </c>
      <c r="C18" s="41">
        <v>2</v>
      </c>
      <c r="D18" s="18">
        <f t="shared" si="4"/>
        <v>2</v>
      </c>
      <c r="E18" s="34">
        <f t="shared" si="5"/>
        <v>2</v>
      </c>
    </row>
    <row r="19" spans="1:5" s="22" customFormat="1" ht="21.95" customHeight="1" x14ac:dyDescent="0.3">
      <c r="A19" s="26" t="s">
        <v>25</v>
      </c>
      <c r="B19" s="20" t="s">
        <v>26</v>
      </c>
      <c r="C19" s="34">
        <f>C17/C18/12*1000+200</f>
        <v>233033.33333333334</v>
      </c>
      <c r="D19" s="34">
        <f>D17/D18/12*1000+200</f>
        <v>233033.33333333334</v>
      </c>
      <c r="E19" s="34">
        <f t="shared" si="5"/>
        <v>233033.33333333334</v>
      </c>
    </row>
    <row r="20" spans="1:5" s="22" customFormat="1" ht="25.5" x14ac:dyDescent="0.3">
      <c r="A20" s="19" t="s">
        <v>30</v>
      </c>
      <c r="B20" s="54" t="s">
        <v>2</v>
      </c>
      <c r="C20" s="56">
        <v>81150</v>
      </c>
      <c r="D20" s="48">
        <f>C20</f>
        <v>81150</v>
      </c>
      <c r="E20" s="56">
        <f t="shared" si="5"/>
        <v>81150</v>
      </c>
    </row>
    <row r="21" spans="1:5" s="22" customFormat="1" x14ac:dyDescent="0.3">
      <c r="A21" s="26" t="s">
        <v>4</v>
      </c>
      <c r="B21" s="27" t="s">
        <v>3</v>
      </c>
      <c r="C21" s="41">
        <v>21.4</v>
      </c>
      <c r="D21" s="18">
        <f t="shared" si="4"/>
        <v>21.4</v>
      </c>
      <c r="E21" s="34">
        <f t="shared" si="5"/>
        <v>21.4</v>
      </c>
    </row>
    <row r="22" spans="1:5" ht="21.95" customHeight="1" x14ac:dyDescent="0.3">
      <c r="A22" s="9" t="s">
        <v>25</v>
      </c>
      <c r="B22" s="6" t="s">
        <v>26</v>
      </c>
      <c r="C22" s="34">
        <f>C20/12/C21*1000</f>
        <v>316004.67289719626</v>
      </c>
      <c r="D22" s="34">
        <f>D20/12/D21*1000</f>
        <v>316004.67289719626</v>
      </c>
      <c r="E22" s="34">
        <f t="shared" si="5"/>
        <v>316004.67289719626</v>
      </c>
    </row>
    <row r="23" spans="1:5" ht="39" x14ac:dyDescent="0.3">
      <c r="A23" s="11" t="s">
        <v>36</v>
      </c>
      <c r="B23" s="53" t="s">
        <v>2</v>
      </c>
      <c r="C23" s="56">
        <v>6983</v>
      </c>
      <c r="D23" s="48">
        <f>C23</f>
        <v>6983</v>
      </c>
      <c r="E23" s="56">
        <f t="shared" si="5"/>
        <v>6983</v>
      </c>
    </row>
    <row r="24" spans="1:5" x14ac:dyDescent="0.3">
      <c r="A24" s="9" t="s">
        <v>4</v>
      </c>
      <c r="B24" s="10" t="s">
        <v>3</v>
      </c>
      <c r="C24" s="41">
        <v>3.5</v>
      </c>
      <c r="D24" s="18">
        <f t="shared" si="4"/>
        <v>3.5</v>
      </c>
      <c r="E24" s="34">
        <f t="shared" si="5"/>
        <v>3.5</v>
      </c>
    </row>
    <row r="25" spans="1:5" ht="21.95" customHeight="1" x14ac:dyDescent="0.3">
      <c r="A25" s="9" t="s">
        <v>25</v>
      </c>
      <c r="B25" s="6" t="s">
        <v>26</v>
      </c>
      <c r="C25" s="34">
        <f>C23/C24/12*1000</f>
        <v>166261.90476190476</v>
      </c>
      <c r="D25" s="18">
        <f t="shared" si="4"/>
        <v>166261.90476190476</v>
      </c>
      <c r="E25" s="34">
        <f t="shared" si="5"/>
        <v>166261.90476190476</v>
      </c>
    </row>
    <row r="26" spans="1:5" ht="25.5" x14ac:dyDescent="0.3">
      <c r="A26" s="5" t="s">
        <v>22</v>
      </c>
      <c r="B26" s="53" t="s">
        <v>2</v>
      </c>
      <c r="C26" s="56">
        <v>16038</v>
      </c>
      <c r="D26" s="48">
        <f>C26</f>
        <v>16038</v>
      </c>
      <c r="E26" s="56">
        <f t="shared" si="5"/>
        <v>16038</v>
      </c>
    </row>
    <row r="27" spans="1:5" x14ac:dyDescent="0.3">
      <c r="A27" s="9" t="s">
        <v>4</v>
      </c>
      <c r="B27" s="10" t="s">
        <v>3</v>
      </c>
      <c r="C27" s="70">
        <v>18.75</v>
      </c>
      <c r="D27" s="18">
        <f t="shared" si="4"/>
        <v>18.75</v>
      </c>
      <c r="E27" s="34">
        <f t="shared" si="5"/>
        <v>18.75</v>
      </c>
    </row>
    <row r="28" spans="1:5" ht="21.95" customHeight="1" x14ac:dyDescent="0.3">
      <c r="A28" s="9" t="s">
        <v>25</v>
      </c>
      <c r="B28" s="6" t="s">
        <v>26</v>
      </c>
      <c r="C28" s="34">
        <f>C26/12/C27*1000</f>
        <v>71280</v>
      </c>
      <c r="D28" s="34">
        <f>D26/12/D27*1000</f>
        <v>71280</v>
      </c>
      <c r="E28" s="34">
        <f t="shared" si="5"/>
        <v>71280</v>
      </c>
    </row>
    <row r="29" spans="1:5" ht="25.5" x14ac:dyDescent="0.3">
      <c r="A29" s="5" t="s">
        <v>5</v>
      </c>
      <c r="B29" s="6" t="s">
        <v>2</v>
      </c>
      <c r="C29" s="48">
        <f>C15*11.18%</f>
        <v>12271.056199999999</v>
      </c>
      <c r="D29" s="48">
        <f t="shared" ref="D29" si="7">D15*11.18%</f>
        <v>12271.056199999999</v>
      </c>
      <c r="E29" s="48">
        <f t="shared" ref="E29" si="8">E15*11.18%</f>
        <v>12271.056199999999</v>
      </c>
    </row>
    <row r="30" spans="1:5" ht="36.75" x14ac:dyDescent="0.3">
      <c r="A30" s="11" t="s">
        <v>6</v>
      </c>
      <c r="B30" s="6" t="s">
        <v>2</v>
      </c>
      <c r="C30" s="48">
        <v>5267</v>
      </c>
      <c r="D30" s="48">
        <v>5267</v>
      </c>
      <c r="E30" s="56">
        <f t="shared" si="5"/>
        <v>5267</v>
      </c>
    </row>
    <row r="31" spans="1:5" ht="25.5" x14ac:dyDescent="0.3">
      <c r="A31" s="11" t="s">
        <v>7</v>
      </c>
      <c r="B31" s="6" t="s">
        <v>2</v>
      </c>
      <c r="C31" s="18">
        <v>496</v>
      </c>
      <c r="D31" s="18">
        <f t="shared" si="4"/>
        <v>496</v>
      </c>
      <c r="E31" s="34">
        <f t="shared" si="5"/>
        <v>496</v>
      </c>
    </row>
    <row r="32" spans="1:5" ht="36.75" x14ac:dyDescent="0.3">
      <c r="A32" s="11" t="s">
        <v>8</v>
      </c>
      <c r="B32" s="6" t="s">
        <v>2</v>
      </c>
      <c r="C32" s="48">
        <v>1106</v>
      </c>
      <c r="D32" s="48">
        <v>1106</v>
      </c>
      <c r="E32" s="48">
        <v>1106</v>
      </c>
    </row>
    <row r="33" spans="1:5" ht="38.25" customHeight="1" x14ac:dyDescent="0.3">
      <c r="A33" s="11" t="s">
        <v>9</v>
      </c>
      <c r="B33" s="6" t="s">
        <v>2</v>
      </c>
      <c r="C33" s="48">
        <v>7388</v>
      </c>
      <c r="D33" s="18">
        <f t="shared" ref="D33" si="9">C33</f>
        <v>7388</v>
      </c>
      <c r="E33" s="34">
        <f t="shared" ref="E33" si="10">D33</f>
        <v>7388</v>
      </c>
    </row>
    <row r="34" spans="1:5" x14ac:dyDescent="0.3">
      <c r="C34" s="17">
        <f>C33+C32+C31+C30+C29+C15</f>
        <v>136287.05619999999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C32" sqref="C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48.75" customHeight="1" x14ac:dyDescent="0.3">
      <c r="A4" s="88" t="s">
        <v>58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131</v>
      </c>
      <c r="D11" s="51">
        <f>C11</f>
        <v>131</v>
      </c>
      <c r="E11" s="51">
        <v>133</v>
      </c>
    </row>
    <row r="12" spans="1:7" ht="25.5" x14ac:dyDescent="0.3">
      <c r="A12" s="9" t="s">
        <v>23</v>
      </c>
      <c r="B12" s="6" t="s">
        <v>2</v>
      </c>
      <c r="C12" s="18">
        <f>(C13-C32)/C11</f>
        <v>1476.002769465649</v>
      </c>
      <c r="D12" s="18">
        <f t="shared" ref="D12" si="0">(D13-D32)/D11</f>
        <v>1476.002769465649</v>
      </c>
      <c r="E12" s="18">
        <f t="shared" ref="E12" si="1">(E13-E32)/E11</f>
        <v>1453.8072390977443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282856.3628</v>
      </c>
      <c r="D13" s="48">
        <f t="shared" ref="D13" si="2">D15+D29+D30+D33+D31+D32</f>
        <v>282856.3628</v>
      </c>
      <c r="E13" s="48">
        <f t="shared" ref="E13" si="3">E15+E29+E30+E33+E31+E32</f>
        <v>282856.3628</v>
      </c>
    </row>
    <row r="14" spans="1:7" x14ac:dyDescent="0.3">
      <c r="A14" s="7" t="s">
        <v>0</v>
      </c>
      <c r="B14" s="8"/>
      <c r="C14" s="18">
        <v>0</v>
      </c>
      <c r="D14" s="18">
        <f t="shared" ref="D14:D27" si="4">C14</f>
        <v>0</v>
      </c>
      <c r="E14" s="34">
        <f t="shared" ref="E14:E30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157946</v>
      </c>
      <c r="D15" s="48">
        <f>D17+D20+D23+D26</f>
        <v>157946</v>
      </c>
      <c r="E15" s="48">
        <f t="shared" ref="E15" si="6">E17+E20+E23+E26</f>
        <v>157946</v>
      </c>
    </row>
    <row r="16" spans="1:7" x14ac:dyDescent="0.3">
      <c r="A16" s="7" t="s">
        <v>1</v>
      </c>
      <c r="B16" s="8"/>
      <c r="C16" s="18">
        <v>0</v>
      </c>
      <c r="D16" s="18">
        <f t="shared" si="4"/>
        <v>0</v>
      </c>
      <c r="E16" s="34">
        <f t="shared" si="5"/>
        <v>0</v>
      </c>
    </row>
    <row r="17" spans="1:5" s="22" customFormat="1" ht="25.5" x14ac:dyDescent="0.3">
      <c r="A17" s="19" t="s">
        <v>29</v>
      </c>
      <c r="B17" s="54" t="s">
        <v>2</v>
      </c>
      <c r="C17" s="56">
        <v>11209</v>
      </c>
      <c r="D17" s="48">
        <f>C17</f>
        <v>11209</v>
      </c>
      <c r="E17" s="56">
        <f t="shared" si="5"/>
        <v>11209</v>
      </c>
    </row>
    <row r="18" spans="1:5" s="22" customFormat="1" x14ac:dyDescent="0.3">
      <c r="A18" s="26" t="s">
        <v>4</v>
      </c>
      <c r="B18" s="27" t="s">
        <v>3</v>
      </c>
      <c r="C18" s="41">
        <v>4</v>
      </c>
      <c r="D18" s="18">
        <f t="shared" si="4"/>
        <v>4</v>
      </c>
      <c r="E18" s="34">
        <f t="shared" si="5"/>
        <v>4</v>
      </c>
    </row>
    <row r="19" spans="1:5" s="22" customFormat="1" ht="21.95" customHeight="1" x14ac:dyDescent="0.3">
      <c r="A19" s="26" t="s">
        <v>25</v>
      </c>
      <c r="B19" s="20" t="s">
        <v>26</v>
      </c>
      <c r="C19" s="34">
        <f>C17/C18/12*1000+200</f>
        <v>233720.83333333334</v>
      </c>
      <c r="D19" s="34">
        <f>D17/D18/12*1000+200</f>
        <v>233720.83333333334</v>
      </c>
      <c r="E19" s="34">
        <f t="shared" si="5"/>
        <v>233720.83333333334</v>
      </c>
    </row>
    <row r="20" spans="1:5" s="22" customFormat="1" ht="25.5" x14ac:dyDescent="0.3">
      <c r="A20" s="19" t="s">
        <v>30</v>
      </c>
      <c r="B20" s="54" t="s">
        <v>2</v>
      </c>
      <c r="C20" s="56">
        <v>119187</v>
      </c>
      <c r="D20" s="48">
        <f>C20</f>
        <v>119187</v>
      </c>
      <c r="E20" s="56">
        <f t="shared" si="5"/>
        <v>119187</v>
      </c>
    </row>
    <row r="21" spans="1:5" s="22" customFormat="1" x14ac:dyDescent="0.3">
      <c r="A21" s="26" t="s">
        <v>4</v>
      </c>
      <c r="B21" s="27" t="s">
        <v>3</v>
      </c>
      <c r="C21" s="41">
        <v>31.9</v>
      </c>
      <c r="D21" s="18">
        <f t="shared" si="4"/>
        <v>31.9</v>
      </c>
      <c r="E21" s="34">
        <f t="shared" si="5"/>
        <v>31.9</v>
      </c>
    </row>
    <row r="22" spans="1:5" ht="21.95" customHeight="1" x14ac:dyDescent="0.3">
      <c r="A22" s="9" t="s">
        <v>25</v>
      </c>
      <c r="B22" s="6" t="s">
        <v>26</v>
      </c>
      <c r="C22" s="34">
        <f>C20/12/C21*1000</f>
        <v>311355.79937304079</v>
      </c>
      <c r="D22" s="34">
        <f>D20/12/D21*1000</f>
        <v>311355.79937304079</v>
      </c>
      <c r="E22" s="34">
        <f t="shared" si="5"/>
        <v>311355.79937304079</v>
      </c>
    </row>
    <row r="23" spans="1:5" ht="39" x14ac:dyDescent="0.3">
      <c r="A23" s="11" t="s">
        <v>36</v>
      </c>
      <c r="B23" s="53" t="s">
        <v>2</v>
      </c>
      <c r="C23" s="56">
        <v>9746</v>
      </c>
      <c r="D23" s="48">
        <f>C23</f>
        <v>9746</v>
      </c>
      <c r="E23" s="56">
        <f t="shared" si="5"/>
        <v>9746</v>
      </c>
    </row>
    <row r="24" spans="1:5" x14ac:dyDescent="0.3">
      <c r="A24" s="9" t="s">
        <v>4</v>
      </c>
      <c r="B24" s="10" t="s">
        <v>3</v>
      </c>
      <c r="C24" s="41">
        <v>5</v>
      </c>
      <c r="D24" s="18">
        <f t="shared" si="4"/>
        <v>5</v>
      </c>
      <c r="E24" s="34">
        <f t="shared" si="5"/>
        <v>5</v>
      </c>
    </row>
    <row r="25" spans="1:5" ht="21.95" customHeight="1" x14ac:dyDescent="0.3">
      <c r="A25" s="9" t="s">
        <v>25</v>
      </c>
      <c r="B25" s="6" t="s">
        <v>26</v>
      </c>
      <c r="C25" s="34">
        <f>C23/C24/12*1000</f>
        <v>162433.33333333334</v>
      </c>
      <c r="D25" s="34">
        <f>D23/D24/12*1000</f>
        <v>162433.33333333334</v>
      </c>
      <c r="E25" s="34">
        <f t="shared" si="5"/>
        <v>162433.33333333334</v>
      </c>
    </row>
    <row r="26" spans="1:5" ht="25.5" x14ac:dyDescent="0.3">
      <c r="A26" s="5" t="s">
        <v>22</v>
      </c>
      <c r="B26" s="53" t="s">
        <v>2</v>
      </c>
      <c r="C26" s="56">
        <v>17804</v>
      </c>
      <c r="D26" s="48">
        <f t="shared" si="4"/>
        <v>17804</v>
      </c>
      <c r="E26" s="56">
        <f t="shared" si="5"/>
        <v>17804</v>
      </c>
    </row>
    <row r="27" spans="1:5" x14ac:dyDescent="0.3">
      <c r="A27" s="9" t="s">
        <v>4</v>
      </c>
      <c r="B27" s="10" t="s">
        <v>3</v>
      </c>
      <c r="C27" s="41">
        <v>21.5</v>
      </c>
      <c r="D27" s="18">
        <f t="shared" si="4"/>
        <v>21.5</v>
      </c>
      <c r="E27" s="34">
        <f t="shared" si="5"/>
        <v>21.5</v>
      </c>
    </row>
    <row r="28" spans="1:5" ht="21.95" customHeight="1" x14ac:dyDescent="0.3">
      <c r="A28" s="9" t="s">
        <v>25</v>
      </c>
      <c r="B28" s="6" t="s">
        <v>26</v>
      </c>
      <c r="C28" s="34">
        <f>C26/12/C27*1000</f>
        <v>69007.751937984489</v>
      </c>
      <c r="D28" s="34">
        <f>D26/12/D27*1000</f>
        <v>69007.751937984489</v>
      </c>
      <c r="E28" s="34">
        <f t="shared" si="5"/>
        <v>69007.751937984489</v>
      </c>
    </row>
    <row r="29" spans="1:5" ht="25.5" x14ac:dyDescent="0.3">
      <c r="A29" s="5" t="s">
        <v>5</v>
      </c>
      <c r="B29" s="6" t="s">
        <v>2</v>
      </c>
      <c r="C29" s="48">
        <f>C15*11.18%</f>
        <v>17658.362799999999</v>
      </c>
      <c r="D29" s="48">
        <f t="shared" ref="D29" si="7">D15*11.18%</f>
        <v>17658.362799999999</v>
      </c>
      <c r="E29" s="48">
        <f t="shared" ref="E29" si="8">E15*11.18%</f>
        <v>17658.362799999999</v>
      </c>
    </row>
    <row r="30" spans="1:5" ht="36.75" x14ac:dyDescent="0.3">
      <c r="A30" s="11" t="s">
        <v>6</v>
      </c>
      <c r="B30" s="6" t="s">
        <v>2</v>
      </c>
      <c r="C30" s="48">
        <v>7203</v>
      </c>
      <c r="D30" s="48">
        <v>7203</v>
      </c>
      <c r="E30" s="56">
        <f t="shared" si="5"/>
        <v>7203</v>
      </c>
    </row>
    <row r="31" spans="1:5" ht="25.5" x14ac:dyDescent="0.3">
      <c r="A31" s="11" t="s">
        <v>7</v>
      </c>
      <c r="B31" s="6" t="s">
        <v>2</v>
      </c>
      <c r="C31" s="18"/>
      <c r="D31" s="18">
        <f t="shared" ref="D31" si="9">C31</f>
        <v>0</v>
      </c>
      <c r="E31" s="34">
        <f t="shared" ref="E31" si="10">D31</f>
        <v>0</v>
      </c>
    </row>
    <row r="32" spans="1:5" ht="36.75" x14ac:dyDescent="0.3">
      <c r="A32" s="11" t="s">
        <v>8</v>
      </c>
      <c r="B32" s="6" t="s">
        <v>2</v>
      </c>
      <c r="C32" s="48">
        <v>89500</v>
      </c>
      <c r="D32" s="48">
        <v>89500</v>
      </c>
      <c r="E32" s="48">
        <v>89500</v>
      </c>
    </row>
    <row r="33" spans="1:5" ht="38.25" customHeight="1" x14ac:dyDescent="0.3">
      <c r="A33" s="11" t="s">
        <v>9</v>
      </c>
      <c r="B33" s="6" t="s">
        <v>2</v>
      </c>
      <c r="C33" s="48">
        <v>10549</v>
      </c>
      <c r="D33" s="18">
        <f t="shared" ref="D33" si="11">C33</f>
        <v>10549</v>
      </c>
      <c r="E33" s="34">
        <f t="shared" ref="E33" si="12">D33</f>
        <v>10549</v>
      </c>
    </row>
    <row r="34" spans="1:5" x14ac:dyDescent="0.3">
      <c r="C34" s="17">
        <f>C33+C32+C31+C30+C29+C15</f>
        <v>282856.3628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C27" sqref="C2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7109375" style="17" customWidth="1"/>
    <col min="4" max="4" width="12" style="17" customWidth="1"/>
    <col min="5" max="5" width="13.5703125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48" customHeight="1" x14ac:dyDescent="0.3">
      <c r="A4" s="88" t="s">
        <v>57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65" t="s">
        <v>13</v>
      </c>
      <c r="F10" s="2" t="s">
        <v>31</v>
      </c>
    </row>
    <row r="11" spans="1:7" x14ac:dyDescent="0.3">
      <c r="A11" s="5" t="s">
        <v>20</v>
      </c>
      <c r="B11" s="6" t="s">
        <v>10</v>
      </c>
      <c r="C11" s="51">
        <v>66</v>
      </c>
      <c r="D11" s="51">
        <f>C11</f>
        <v>66</v>
      </c>
      <c r="E11" s="51">
        <v>63</v>
      </c>
    </row>
    <row r="12" spans="1:7" ht="25.5" x14ac:dyDescent="0.3">
      <c r="A12" s="9" t="s">
        <v>37</v>
      </c>
      <c r="B12" s="6" t="s">
        <v>2</v>
      </c>
      <c r="C12" s="18">
        <f>(C13-C32)/C11</f>
        <v>2184.2433787878786</v>
      </c>
      <c r="D12" s="18">
        <f t="shared" ref="D12" si="0">(D13-D32)/D11</f>
        <v>2184.2433787878786</v>
      </c>
      <c r="E12" s="18">
        <f t="shared" ref="E12" si="1">(E13-E32)/E11</f>
        <v>2288.2549682539679</v>
      </c>
    </row>
    <row r="13" spans="1:7" ht="25.5" x14ac:dyDescent="0.3">
      <c r="A13" s="5" t="s">
        <v>11</v>
      </c>
      <c r="B13" s="6" t="s">
        <v>2</v>
      </c>
      <c r="C13" s="63">
        <f>C15+C29+C30+C33+C31+C32</f>
        <v>144368.06299999999</v>
      </c>
      <c r="D13" s="48">
        <f t="shared" ref="D13" si="2">D15+D29+D30+D33+D31+D32</f>
        <v>144368.06299999999</v>
      </c>
      <c r="E13" s="63">
        <f t="shared" ref="E13" si="3">E15+E29+E30+E33+E31+E32</f>
        <v>144368.06299999999</v>
      </c>
    </row>
    <row r="14" spans="1:7" x14ac:dyDescent="0.3">
      <c r="A14" s="7" t="s">
        <v>0</v>
      </c>
      <c r="B14" s="8"/>
      <c r="C14" s="18"/>
      <c r="D14" s="18">
        <f t="shared" ref="D14:D31" si="4">C14</f>
        <v>0</v>
      </c>
      <c r="E14" s="18">
        <f t="shared" ref="E14:E33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124285</v>
      </c>
      <c r="D15" s="48">
        <f>D17+D20+D23+D26</f>
        <v>124285</v>
      </c>
      <c r="E15" s="48">
        <f t="shared" ref="E15" si="6">E17+E20+E23+E26</f>
        <v>124285</v>
      </c>
    </row>
    <row r="16" spans="1:7" x14ac:dyDescent="0.3">
      <c r="A16" s="7" t="s">
        <v>1</v>
      </c>
      <c r="B16" s="8"/>
      <c r="C16" s="18"/>
      <c r="D16" s="18">
        <f t="shared" si="4"/>
        <v>0</v>
      </c>
      <c r="E16" s="18">
        <f t="shared" si="5"/>
        <v>0</v>
      </c>
    </row>
    <row r="17" spans="1:5" s="22" customFormat="1" ht="25.5" x14ac:dyDescent="0.3">
      <c r="A17" s="19" t="s">
        <v>29</v>
      </c>
      <c r="B17" s="54" t="s">
        <v>2</v>
      </c>
      <c r="C17" s="56">
        <v>9564</v>
      </c>
      <c r="D17" s="48">
        <f>C17</f>
        <v>9564</v>
      </c>
      <c r="E17" s="48">
        <f t="shared" si="5"/>
        <v>9564</v>
      </c>
    </row>
    <row r="18" spans="1:5" s="22" customFormat="1" x14ac:dyDescent="0.3">
      <c r="A18" s="26" t="s">
        <v>4</v>
      </c>
      <c r="B18" s="27" t="s">
        <v>3</v>
      </c>
      <c r="C18" s="41">
        <v>3</v>
      </c>
      <c r="D18" s="18">
        <f t="shared" si="4"/>
        <v>3</v>
      </c>
      <c r="E18" s="18">
        <f t="shared" si="5"/>
        <v>3</v>
      </c>
    </row>
    <row r="19" spans="1:5" s="22" customFormat="1" ht="21.95" customHeight="1" x14ac:dyDescent="0.3">
      <c r="A19" s="26" t="s">
        <v>25</v>
      </c>
      <c r="B19" s="20" t="s">
        <v>26</v>
      </c>
      <c r="C19" s="34">
        <f>C17/C18/12*1000+200</f>
        <v>265866.66666666669</v>
      </c>
      <c r="D19" s="34">
        <f>D17/D18/12*1000+200</f>
        <v>265866.66666666669</v>
      </c>
      <c r="E19" s="18">
        <f t="shared" si="5"/>
        <v>265866.66666666669</v>
      </c>
    </row>
    <row r="20" spans="1:5" s="22" customFormat="1" ht="25.5" x14ac:dyDescent="0.3">
      <c r="A20" s="19" t="s">
        <v>30</v>
      </c>
      <c r="B20" s="54" t="s">
        <v>2</v>
      </c>
      <c r="C20" s="56">
        <v>96143</v>
      </c>
      <c r="D20" s="48">
        <f>C20</f>
        <v>96143</v>
      </c>
      <c r="E20" s="48">
        <f t="shared" si="5"/>
        <v>96143</v>
      </c>
    </row>
    <row r="21" spans="1:5" x14ac:dyDescent="0.3">
      <c r="A21" s="9" t="s">
        <v>4</v>
      </c>
      <c r="B21" s="10" t="s">
        <v>3</v>
      </c>
      <c r="C21" s="41">
        <v>27.1</v>
      </c>
      <c r="D21" s="18">
        <f t="shared" si="4"/>
        <v>27.1</v>
      </c>
      <c r="E21" s="18">
        <f t="shared" si="5"/>
        <v>27.1</v>
      </c>
    </row>
    <row r="22" spans="1:5" ht="21.95" customHeight="1" x14ac:dyDescent="0.3">
      <c r="A22" s="9" t="s">
        <v>25</v>
      </c>
      <c r="B22" s="6" t="s">
        <v>26</v>
      </c>
      <c r="C22" s="34">
        <f>C20/12/C21*1000</f>
        <v>295642.68142681423</v>
      </c>
      <c r="D22" s="34">
        <f>D20/12/D21*1000</f>
        <v>295642.68142681423</v>
      </c>
      <c r="E22" s="18">
        <f t="shared" si="5"/>
        <v>295642.68142681423</v>
      </c>
    </row>
    <row r="23" spans="1:5" ht="39" x14ac:dyDescent="0.3">
      <c r="A23" s="11" t="s">
        <v>36</v>
      </c>
      <c r="B23" s="53" t="s">
        <v>2</v>
      </c>
      <c r="C23" s="56">
        <v>7317</v>
      </c>
      <c r="D23" s="48">
        <f>C23</f>
        <v>7317</v>
      </c>
      <c r="E23" s="48">
        <f t="shared" si="5"/>
        <v>7317</v>
      </c>
    </row>
    <row r="24" spans="1:5" x14ac:dyDescent="0.3">
      <c r="A24" s="9" t="s">
        <v>4</v>
      </c>
      <c r="B24" s="10" t="s">
        <v>3</v>
      </c>
      <c r="C24" s="41">
        <v>4</v>
      </c>
      <c r="D24" s="18">
        <f t="shared" si="4"/>
        <v>4</v>
      </c>
      <c r="E24" s="18">
        <f t="shared" si="5"/>
        <v>4</v>
      </c>
    </row>
    <row r="25" spans="1:5" ht="21.95" customHeight="1" x14ac:dyDescent="0.3">
      <c r="A25" s="9" t="s">
        <v>25</v>
      </c>
      <c r="B25" s="6" t="s">
        <v>26</v>
      </c>
      <c r="C25" s="34">
        <f>C23/C24/12*1000</f>
        <v>152437.5</v>
      </c>
      <c r="D25" s="18">
        <f t="shared" si="4"/>
        <v>152437.5</v>
      </c>
      <c r="E25" s="18">
        <f t="shared" si="5"/>
        <v>152437.5</v>
      </c>
    </row>
    <row r="26" spans="1:5" ht="25.5" x14ac:dyDescent="0.3">
      <c r="A26" s="5" t="s">
        <v>22</v>
      </c>
      <c r="B26" s="53" t="s">
        <v>2</v>
      </c>
      <c r="C26" s="56">
        <v>11261</v>
      </c>
      <c r="D26" s="48">
        <f>C26</f>
        <v>11261</v>
      </c>
      <c r="E26" s="48">
        <f t="shared" si="5"/>
        <v>11261</v>
      </c>
    </row>
    <row r="27" spans="1:5" x14ac:dyDescent="0.3">
      <c r="A27" s="9" t="s">
        <v>4</v>
      </c>
      <c r="B27" s="10" t="s">
        <v>3</v>
      </c>
      <c r="C27" s="41">
        <v>13.5</v>
      </c>
      <c r="D27" s="18">
        <f t="shared" si="4"/>
        <v>13.5</v>
      </c>
      <c r="E27" s="18">
        <f t="shared" si="5"/>
        <v>13.5</v>
      </c>
    </row>
    <row r="28" spans="1:5" ht="21.95" customHeight="1" x14ac:dyDescent="0.3">
      <c r="A28" s="9" t="s">
        <v>25</v>
      </c>
      <c r="B28" s="6" t="s">
        <v>26</v>
      </c>
      <c r="C28" s="34">
        <f>C26/12/C27*1000</f>
        <v>69512.345679012345</v>
      </c>
      <c r="D28" s="34">
        <f>D26/12/D27*1000</f>
        <v>69512.345679012345</v>
      </c>
      <c r="E28" s="18">
        <f t="shared" si="5"/>
        <v>69512.345679012345</v>
      </c>
    </row>
    <row r="29" spans="1:5" ht="25.5" x14ac:dyDescent="0.3">
      <c r="A29" s="5" t="s">
        <v>5</v>
      </c>
      <c r="B29" s="6" t="s">
        <v>2</v>
      </c>
      <c r="C29" s="48">
        <f>C15*11.18%</f>
        <v>13895.063</v>
      </c>
      <c r="D29" s="48">
        <f t="shared" ref="D29" si="7">D15*11.18%</f>
        <v>13895.063</v>
      </c>
      <c r="E29" s="48">
        <f t="shared" ref="E29" si="8">E15*11.18%</f>
        <v>13895.063</v>
      </c>
    </row>
    <row r="30" spans="1:5" ht="36.75" x14ac:dyDescent="0.3">
      <c r="A30" s="11" t="s">
        <v>6</v>
      </c>
      <c r="B30" s="6" t="s">
        <v>2</v>
      </c>
      <c r="C30" s="48">
        <v>2696</v>
      </c>
      <c r="D30" s="48">
        <v>2696</v>
      </c>
      <c r="E30" s="48">
        <f t="shared" si="5"/>
        <v>2696</v>
      </c>
    </row>
    <row r="31" spans="1:5" ht="25.5" x14ac:dyDescent="0.3">
      <c r="A31" s="11" t="s">
        <v>7</v>
      </c>
      <c r="B31" s="6" t="s">
        <v>2</v>
      </c>
      <c r="C31" s="18"/>
      <c r="D31" s="18">
        <f t="shared" si="4"/>
        <v>0</v>
      </c>
      <c r="E31" s="18"/>
    </row>
    <row r="32" spans="1:5" ht="36.75" x14ac:dyDescent="0.3">
      <c r="A32" s="11" t="s">
        <v>8</v>
      </c>
      <c r="B32" s="6" t="s">
        <v>2</v>
      </c>
      <c r="C32" s="48">
        <v>208</v>
      </c>
      <c r="D32" s="48">
        <v>208</v>
      </c>
      <c r="E32" s="48">
        <v>208</v>
      </c>
    </row>
    <row r="33" spans="1:5" ht="58.5" customHeight="1" x14ac:dyDescent="0.3">
      <c r="A33" s="11" t="s">
        <v>9</v>
      </c>
      <c r="B33" s="6" t="s">
        <v>2</v>
      </c>
      <c r="C33" s="48">
        <v>3284</v>
      </c>
      <c r="D33" s="48">
        <v>3284</v>
      </c>
      <c r="E33" s="48">
        <f t="shared" si="5"/>
        <v>3284</v>
      </c>
    </row>
    <row r="34" spans="1:5" x14ac:dyDescent="0.3">
      <c r="C34" s="17">
        <f>C33+C32+C31+C30+C29+C15</f>
        <v>144368.06299999999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4" sqref="A4:XFD33"/>
    </sheetView>
  </sheetViews>
  <sheetFormatPr defaultColWidth="9.140625" defaultRowHeight="20.25" x14ac:dyDescent="0.3"/>
  <cols>
    <col min="1" max="1" width="63.42578125" style="2" customWidth="1"/>
    <col min="2" max="2" width="9.140625" style="3"/>
    <col min="3" max="3" width="22.7109375" style="17" customWidth="1"/>
    <col min="4" max="4" width="19.85546875" style="17" customWidth="1"/>
    <col min="5" max="5" width="12.140625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41</v>
      </c>
      <c r="B2" s="82"/>
      <c r="C2" s="82"/>
      <c r="D2" s="82"/>
      <c r="E2" s="82"/>
    </row>
    <row r="3" spans="1:7" x14ac:dyDescent="0.3">
      <c r="A3" s="1"/>
    </row>
    <row r="4" spans="1:7" ht="48" customHeight="1" x14ac:dyDescent="0.3">
      <c r="A4" s="88" t="s">
        <v>57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40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65" t="s">
        <v>13</v>
      </c>
      <c r="F10" s="2" t="s">
        <v>31</v>
      </c>
    </row>
    <row r="11" spans="1:7" x14ac:dyDescent="0.3">
      <c r="A11" s="5" t="s">
        <v>20</v>
      </c>
      <c r="B11" s="6" t="s">
        <v>10</v>
      </c>
      <c r="C11" s="51">
        <v>61</v>
      </c>
      <c r="D11" s="51">
        <f>C11</f>
        <v>61</v>
      </c>
      <c r="E11" s="51">
        <f>D11</f>
        <v>61</v>
      </c>
    </row>
    <row r="12" spans="1:7" ht="25.5" x14ac:dyDescent="0.3">
      <c r="A12" s="9" t="s">
        <v>37</v>
      </c>
      <c r="B12" s="6" t="s">
        <v>2</v>
      </c>
      <c r="C12" s="18">
        <f>(C13-C32)/C11</f>
        <v>1829.4846975409835</v>
      </c>
      <c r="D12" s="18">
        <f t="shared" ref="D12:E12" si="0">(D13-D32)/D11</f>
        <v>457.37117438524587</v>
      </c>
      <c r="E12" s="18">
        <f t="shared" si="0"/>
        <v>457.37117438524587</v>
      </c>
    </row>
    <row r="13" spans="1:7" ht="25.5" x14ac:dyDescent="0.3">
      <c r="A13" s="5" t="s">
        <v>11</v>
      </c>
      <c r="B13" s="6" t="s">
        <v>2</v>
      </c>
      <c r="C13" s="63">
        <f>C15+C29+C30+C33+C31+C32</f>
        <v>111598.56654999999</v>
      </c>
      <c r="D13" s="63">
        <f t="shared" ref="D13:E13" si="1">D15+D29+D30+D33+D31+D32</f>
        <v>27899.641637499997</v>
      </c>
      <c r="E13" s="63">
        <f t="shared" si="1"/>
        <v>27899.641637499997</v>
      </c>
    </row>
    <row r="14" spans="1:7" x14ac:dyDescent="0.3">
      <c r="A14" s="7" t="s">
        <v>0</v>
      </c>
      <c r="B14" s="8"/>
      <c r="C14" s="18"/>
      <c r="D14" s="18">
        <f t="shared" ref="D14:E33" si="2">C14</f>
        <v>0</v>
      </c>
      <c r="E14" s="18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94313.099999999991</v>
      </c>
      <c r="D15" s="48">
        <f t="shared" ref="D15:E15" si="3">D17+D20+D23+D26</f>
        <v>23578.274999999998</v>
      </c>
      <c r="E15" s="48">
        <f t="shared" si="3"/>
        <v>23578.274999999998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18">
        <f t="shared" si="2"/>
        <v>0</v>
      </c>
    </row>
    <row r="17" spans="1:5" s="22" customFormat="1" ht="25.5" x14ac:dyDescent="0.3">
      <c r="A17" s="19" t="s">
        <v>29</v>
      </c>
      <c r="B17" s="54" t="s">
        <v>2</v>
      </c>
      <c r="C17" s="56">
        <v>5076.3999999999996</v>
      </c>
      <c r="D17" s="48">
        <f>C17/4</f>
        <v>1269.0999999999999</v>
      </c>
      <c r="E17" s="48">
        <f t="shared" si="2"/>
        <v>1269.0999999999999</v>
      </c>
    </row>
    <row r="18" spans="1:5" s="22" customFormat="1" x14ac:dyDescent="0.3">
      <c r="A18" s="26" t="s">
        <v>4</v>
      </c>
      <c r="B18" s="27" t="s">
        <v>3</v>
      </c>
      <c r="C18" s="41">
        <v>3</v>
      </c>
      <c r="D18" s="18">
        <f t="shared" si="2"/>
        <v>3</v>
      </c>
      <c r="E18" s="18">
        <f t="shared" si="2"/>
        <v>3</v>
      </c>
    </row>
    <row r="19" spans="1:5" s="22" customFormat="1" ht="21.95" customHeight="1" x14ac:dyDescent="0.3">
      <c r="A19" s="26" t="s">
        <v>25</v>
      </c>
      <c r="B19" s="20" t="s">
        <v>26</v>
      </c>
      <c r="C19" s="34">
        <f>C17/C18/12*1000+200</f>
        <v>141211.11111111109</v>
      </c>
      <c r="D19" s="18">
        <f t="shared" si="2"/>
        <v>141211.11111111109</v>
      </c>
      <c r="E19" s="18">
        <f t="shared" si="2"/>
        <v>141211.11111111109</v>
      </c>
    </row>
    <row r="20" spans="1:5" s="22" customFormat="1" ht="25.5" x14ac:dyDescent="0.3">
      <c r="A20" s="19" t="s">
        <v>30</v>
      </c>
      <c r="B20" s="54" t="s">
        <v>2</v>
      </c>
      <c r="C20" s="56">
        <v>70514.2</v>
      </c>
      <c r="D20" s="48">
        <f>C20/4</f>
        <v>17628.55</v>
      </c>
      <c r="E20" s="48">
        <f t="shared" si="2"/>
        <v>17628.55</v>
      </c>
    </row>
    <row r="21" spans="1:5" x14ac:dyDescent="0.3">
      <c r="A21" s="9" t="s">
        <v>4</v>
      </c>
      <c r="B21" s="10" t="s">
        <v>3</v>
      </c>
      <c r="C21" s="41">
        <v>24.1</v>
      </c>
      <c r="D21" s="18">
        <f t="shared" si="2"/>
        <v>24.1</v>
      </c>
      <c r="E21" s="18">
        <f t="shared" si="2"/>
        <v>24.1</v>
      </c>
    </row>
    <row r="22" spans="1:5" ht="21.95" customHeight="1" x14ac:dyDescent="0.3">
      <c r="A22" s="9" t="s">
        <v>25</v>
      </c>
      <c r="B22" s="6" t="s">
        <v>26</v>
      </c>
      <c r="C22" s="34">
        <f>C20/12/C21*1000</f>
        <v>243825.03457814659</v>
      </c>
      <c r="D22" s="18">
        <f t="shared" si="2"/>
        <v>243825.03457814659</v>
      </c>
      <c r="E22" s="18">
        <f t="shared" si="2"/>
        <v>243825.03457814659</v>
      </c>
    </row>
    <row r="23" spans="1:5" ht="57" x14ac:dyDescent="0.3">
      <c r="A23" s="11" t="s">
        <v>36</v>
      </c>
      <c r="B23" s="53" t="s">
        <v>2</v>
      </c>
      <c r="C23" s="56">
        <v>4069.9</v>
      </c>
      <c r="D23" s="48">
        <f>C23/4</f>
        <v>1017.475</v>
      </c>
      <c r="E23" s="48">
        <f t="shared" si="2"/>
        <v>1017.475</v>
      </c>
    </row>
    <row r="24" spans="1:5" x14ac:dyDescent="0.3">
      <c r="A24" s="9" t="s">
        <v>4</v>
      </c>
      <c r="B24" s="10" t="s">
        <v>3</v>
      </c>
      <c r="C24" s="41">
        <v>3</v>
      </c>
      <c r="D24" s="18">
        <f t="shared" si="2"/>
        <v>3</v>
      </c>
      <c r="E24" s="18">
        <f t="shared" si="2"/>
        <v>3</v>
      </c>
    </row>
    <row r="25" spans="1:5" ht="21.95" customHeight="1" x14ac:dyDescent="0.3">
      <c r="A25" s="9" t="s">
        <v>25</v>
      </c>
      <c r="B25" s="6" t="s">
        <v>26</v>
      </c>
      <c r="C25" s="34">
        <f>C23/C24/12*1000</f>
        <v>113052.7777777778</v>
      </c>
      <c r="D25" s="18">
        <f t="shared" si="2"/>
        <v>113052.7777777778</v>
      </c>
      <c r="E25" s="18">
        <f t="shared" si="2"/>
        <v>113052.7777777778</v>
      </c>
    </row>
    <row r="26" spans="1:5" ht="25.5" x14ac:dyDescent="0.3">
      <c r="A26" s="5" t="s">
        <v>22</v>
      </c>
      <c r="B26" s="53" t="s">
        <v>2</v>
      </c>
      <c r="C26" s="56">
        <v>14652.6</v>
      </c>
      <c r="D26" s="48">
        <f>C26/4</f>
        <v>3663.15</v>
      </c>
      <c r="E26" s="48">
        <f t="shared" si="2"/>
        <v>3663.15</v>
      </c>
    </row>
    <row r="27" spans="1:5" x14ac:dyDescent="0.3">
      <c r="A27" s="9" t="s">
        <v>4</v>
      </c>
      <c r="B27" s="10" t="s">
        <v>3</v>
      </c>
      <c r="C27" s="41">
        <v>16.5</v>
      </c>
      <c r="D27" s="18">
        <f t="shared" si="2"/>
        <v>16.5</v>
      </c>
      <c r="E27" s="18">
        <f t="shared" si="2"/>
        <v>16.5</v>
      </c>
    </row>
    <row r="28" spans="1:5" ht="21.95" customHeight="1" x14ac:dyDescent="0.3">
      <c r="A28" s="9" t="s">
        <v>25</v>
      </c>
      <c r="B28" s="6" t="s">
        <v>26</v>
      </c>
      <c r="C28" s="34">
        <f>C26/12/C27*1000</f>
        <v>74003.030303030304</v>
      </c>
      <c r="D28" s="18">
        <f t="shared" si="2"/>
        <v>74003.030303030304</v>
      </c>
      <c r="E28" s="18">
        <f t="shared" si="2"/>
        <v>74003.030303030304</v>
      </c>
    </row>
    <row r="29" spans="1:5" ht="25.5" x14ac:dyDescent="0.3">
      <c r="A29" s="5" t="s">
        <v>5</v>
      </c>
      <c r="B29" s="6" t="s">
        <v>2</v>
      </c>
      <c r="C29" s="48">
        <f>C15*10.05%</f>
        <v>9478.4665499999992</v>
      </c>
      <c r="D29" s="48">
        <f t="shared" ref="D29:E29" si="4">D15*10.05%</f>
        <v>2369.6166374999998</v>
      </c>
      <c r="E29" s="48">
        <f t="shared" si="4"/>
        <v>2369.6166374999998</v>
      </c>
    </row>
    <row r="30" spans="1:5" ht="52.5" x14ac:dyDescent="0.3">
      <c r="A30" s="11" t="s">
        <v>6</v>
      </c>
      <c r="B30" s="6" t="s">
        <v>2</v>
      </c>
      <c r="C30" s="48">
        <v>4523</v>
      </c>
      <c r="D30" s="48">
        <f>C30/4</f>
        <v>1130.75</v>
      </c>
      <c r="E30" s="48">
        <f t="shared" si="2"/>
        <v>1130.75</v>
      </c>
    </row>
    <row r="31" spans="1:5" ht="25.5" x14ac:dyDescent="0.3">
      <c r="A31" s="11" t="s">
        <v>7</v>
      </c>
      <c r="B31" s="6" t="s">
        <v>2</v>
      </c>
      <c r="C31" s="18"/>
      <c r="D31" s="18"/>
      <c r="E31" s="18"/>
    </row>
    <row r="32" spans="1:5" ht="36.75" x14ac:dyDescent="0.3">
      <c r="A32" s="11" t="s">
        <v>8</v>
      </c>
      <c r="B32" s="6" t="s">
        <v>2</v>
      </c>
      <c r="C32" s="48"/>
      <c r="D32" s="48"/>
      <c r="E32" s="48"/>
    </row>
    <row r="33" spans="1:5" ht="58.5" customHeight="1" x14ac:dyDescent="0.3">
      <c r="A33" s="11" t="s">
        <v>9</v>
      </c>
      <c r="B33" s="6" t="s">
        <v>2</v>
      </c>
      <c r="C33" s="48">
        <v>3284</v>
      </c>
      <c r="D33" s="48">
        <f>C33/4</f>
        <v>821</v>
      </c>
      <c r="E33" s="48">
        <f t="shared" si="2"/>
        <v>821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" right="0" top="0" bottom="0" header="0.31496062992125984" footer="0.31496062992125984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D33" sqref="D33:E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57" customHeight="1" x14ac:dyDescent="0.3">
      <c r="A4" s="88" t="s">
        <v>56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69</v>
      </c>
      <c r="D11" s="51">
        <v>69</v>
      </c>
      <c r="E11" s="51">
        <v>57</v>
      </c>
    </row>
    <row r="12" spans="1:7" ht="25.5" x14ac:dyDescent="0.3">
      <c r="A12" s="9" t="s">
        <v>23</v>
      </c>
      <c r="B12" s="6" t="s">
        <v>2</v>
      </c>
      <c r="C12" s="18">
        <f>(C13-C32)/C11</f>
        <v>1985.1276260869563</v>
      </c>
      <c r="D12" s="18">
        <f t="shared" ref="D12" si="0">(D13-D32)/D11</f>
        <v>1985.1276260869563</v>
      </c>
      <c r="E12" s="18">
        <f t="shared" ref="E12" si="1">(E13-E32)/E11</f>
        <v>2403.049231578947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138023.80619999999</v>
      </c>
      <c r="D13" s="48">
        <f t="shared" ref="D13" si="2">D15+D29+D30+D33+D31+D32</f>
        <v>138023.80619999999</v>
      </c>
      <c r="E13" s="48">
        <f t="shared" ref="E13" si="3">E15+E29+E30+E33+E31+E32</f>
        <v>138023.80619999999</v>
      </c>
    </row>
    <row r="14" spans="1:7" x14ac:dyDescent="0.3">
      <c r="A14" s="7" t="s">
        <v>0</v>
      </c>
      <c r="B14" s="8"/>
      <c r="C14" s="18"/>
      <c r="D14" s="18">
        <f t="shared" ref="D14:D31" si="4">C14</f>
        <v>0</v>
      </c>
      <c r="E14" s="34">
        <f t="shared" ref="E14:E31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111009</v>
      </c>
      <c r="D15" s="48">
        <f>D17+D20+D23+D26</f>
        <v>111009</v>
      </c>
      <c r="E15" s="48">
        <f t="shared" ref="E15" si="6">E17+E20+E23+E26</f>
        <v>111009</v>
      </c>
    </row>
    <row r="16" spans="1:7" x14ac:dyDescent="0.3">
      <c r="A16" s="7" t="s">
        <v>1</v>
      </c>
      <c r="B16" s="8"/>
      <c r="C16" s="18"/>
      <c r="D16" s="18">
        <f t="shared" si="4"/>
        <v>0</v>
      </c>
      <c r="E16" s="34">
        <f t="shared" si="5"/>
        <v>0</v>
      </c>
    </row>
    <row r="17" spans="1:5" s="22" customFormat="1" ht="25.5" x14ac:dyDescent="0.3">
      <c r="A17" s="19" t="s">
        <v>29</v>
      </c>
      <c r="B17" s="54" t="s">
        <v>2</v>
      </c>
      <c r="C17" s="56">
        <v>9279</v>
      </c>
      <c r="D17" s="48">
        <f>C17</f>
        <v>9279</v>
      </c>
      <c r="E17" s="56">
        <f t="shared" si="5"/>
        <v>9279</v>
      </c>
    </row>
    <row r="18" spans="1:5" s="22" customFormat="1" x14ac:dyDescent="0.3">
      <c r="A18" s="26" t="s">
        <v>4</v>
      </c>
      <c r="B18" s="27" t="s">
        <v>3</v>
      </c>
      <c r="C18" s="34">
        <v>3</v>
      </c>
      <c r="D18" s="18">
        <f t="shared" si="4"/>
        <v>3</v>
      </c>
      <c r="E18" s="34">
        <f t="shared" si="5"/>
        <v>3</v>
      </c>
    </row>
    <row r="19" spans="1:5" s="22" customFormat="1" ht="21.95" customHeight="1" x14ac:dyDescent="0.3">
      <c r="A19" s="26" t="s">
        <v>25</v>
      </c>
      <c r="B19" s="20" t="s">
        <v>26</v>
      </c>
      <c r="C19" s="34">
        <f>C17/C18/12*1000+200</f>
        <v>257950</v>
      </c>
      <c r="D19" s="34">
        <f>D17/D18/9*1000+200</f>
        <v>343866.66666666669</v>
      </c>
      <c r="E19" s="34">
        <f t="shared" si="5"/>
        <v>343866.66666666669</v>
      </c>
    </row>
    <row r="20" spans="1:5" s="22" customFormat="1" ht="25.5" x14ac:dyDescent="0.3">
      <c r="A20" s="19" t="s">
        <v>30</v>
      </c>
      <c r="B20" s="54" t="s">
        <v>2</v>
      </c>
      <c r="C20" s="56">
        <v>77713</v>
      </c>
      <c r="D20" s="48">
        <f>C20</f>
        <v>77713</v>
      </c>
      <c r="E20" s="56">
        <f t="shared" si="5"/>
        <v>77713</v>
      </c>
    </row>
    <row r="21" spans="1:5" s="22" customFormat="1" x14ac:dyDescent="0.3">
      <c r="A21" s="26" t="s">
        <v>4</v>
      </c>
      <c r="B21" s="27" t="s">
        <v>3</v>
      </c>
      <c r="C21" s="34">
        <v>21.6</v>
      </c>
      <c r="D21" s="18">
        <f t="shared" si="4"/>
        <v>21.6</v>
      </c>
      <c r="E21" s="34">
        <f t="shared" si="5"/>
        <v>21.6</v>
      </c>
    </row>
    <row r="22" spans="1:5" ht="21.95" customHeight="1" x14ac:dyDescent="0.3">
      <c r="A22" s="9" t="s">
        <v>25</v>
      </c>
      <c r="B22" s="6" t="s">
        <v>26</v>
      </c>
      <c r="C22" s="34">
        <f>C20/12/C21*1000</f>
        <v>299818.67283950612</v>
      </c>
      <c r="D22" s="34">
        <f>D20/9/D21*1000</f>
        <v>399758.23045267485</v>
      </c>
      <c r="E22" s="34">
        <f t="shared" si="5"/>
        <v>399758.23045267485</v>
      </c>
    </row>
    <row r="23" spans="1:5" ht="39" x14ac:dyDescent="0.3">
      <c r="A23" s="11" t="s">
        <v>36</v>
      </c>
      <c r="B23" s="53" t="s">
        <v>2</v>
      </c>
      <c r="C23" s="56">
        <v>9077</v>
      </c>
      <c r="D23" s="48">
        <f>C23</f>
        <v>9077</v>
      </c>
      <c r="E23" s="56">
        <f t="shared" si="5"/>
        <v>9077</v>
      </c>
    </row>
    <row r="24" spans="1:5" x14ac:dyDescent="0.3">
      <c r="A24" s="9" t="s">
        <v>4</v>
      </c>
      <c r="B24" s="10" t="s">
        <v>3</v>
      </c>
      <c r="C24" s="34">
        <v>4.5</v>
      </c>
      <c r="D24" s="18">
        <f t="shared" si="4"/>
        <v>4.5</v>
      </c>
      <c r="E24" s="34">
        <f t="shared" si="5"/>
        <v>4.5</v>
      </c>
    </row>
    <row r="25" spans="1:5" ht="21.95" customHeight="1" x14ac:dyDescent="0.3">
      <c r="A25" s="9" t="s">
        <v>25</v>
      </c>
      <c r="B25" s="6" t="s">
        <v>26</v>
      </c>
      <c r="C25" s="34">
        <f>C23/C24/12*1000</f>
        <v>168092.59259259258</v>
      </c>
      <c r="D25" s="18">
        <f t="shared" si="4"/>
        <v>168092.59259259258</v>
      </c>
      <c r="E25" s="34">
        <f t="shared" si="5"/>
        <v>168092.59259259258</v>
      </c>
    </row>
    <row r="26" spans="1:5" ht="25.5" x14ac:dyDescent="0.3">
      <c r="A26" s="5" t="s">
        <v>22</v>
      </c>
      <c r="B26" s="53" t="s">
        <v>2</v>
      </c>
      <c r="C26" s="56">
        <v>14940</v>
      </c>
      <c r="D26" s="48">
        <f>C26</f>
        <v>14940</v>
      </c>
      <c r="E26" s="56">
        <f t="shared" si="5"/>
        <v>14940</v>
      </c>
    </row>
    <row r="27" spans="1:5" x14ac:dyDescent="0.3">
      <c r="A27" s="9" t="s">
        <v>4</v>
      </c>
      <c r="B27" s="10" t="s">
        <v>3</v>
      </c>
      <c r="C27" s="34">
        <v>18.5</v>
      </c>
      <c r="D27" s="18">
        <f t="shared" si="4"/>
        <v>18.5</v>
      </c>
      <c r="E27" s="34">
        <f t="shared" si="5"/>
        <v>18.5</v>
      </c>
    </row>
    <row r="28" spans="1:5" ht="21.95" customHeight="1" x14ac:dyDescent="0.3">
      <c r="A28" s="9" t="s">
        <v>25</v>
      </c>
      <c r="B28" s="6" t="s">
        <v>26</v>
      </c>
      <c r="C28" s="34">
        <f>C26/12/C27*1000</f>
        <v>67297.297297297293</v>
      </c>
      <c r="D28" s="34">
        <f>D26/9/D27*1000</f>
        <v>89729.729729729719</v>
      </c>
      <c r="E28" s="34">
        <f t="shared" si="5"/>
        <v>89729.729729729719</v>
      </c>
    </row>
    <row r="29" spans="1:5" ht="25.5" x14ac:dyDescent="0.3">
      <c r="A29" s="5" t="s">
        <v>5</v>
      </c>
      <c r="B29" s="6" t="s">
        <v>2</v>
      </c>
      <c r="C29" s="48">
        <f>C15*11.18%</f>
        <v>12410.806199999999</v>
      </c>
      <c r="D29" s="48">
        <f t="shared" ref="D29" si="7">D15*11.18%</f>
        <v>12410.806199999999</v>
      </c>
      <c r="E29" s="48">
        <f t="shared" ref="E29" si="8">E15*11.18%</f>
        <v>12410.806199999999</v>
      </c>
    </row>
    <row r="30" spans="1:5" ht="36.75" x14ac:dyDescent="0.3">
      <c r="A30" s="11" t="s">
        <v>6</v>
      </c>
      <c r="B30" s="6" t="s">
        <v>2</v>
      </c>
      <c r="C30" s="48">
        <v>5467</v>
      </c>
      <c r="D30" s="48">
        <v>5467</v>
      </c>
      <c r="E30" s="56">
        <f t="shared" si="5"/>
        <v>5467</v>
      </c>
    </row>
    <row r="31" spans="1:5" ht="25.5" x14ac:dyDescent="0.3">
      <c r="A31" s="11" t="s">
        <v>7</v>
      </c>
      <c r="B31" s="6" t="s">
        <v>2</v>
      </c>
      <c r="C31" s="48"/>
      <c r="D31" s="18">
        <f t="shared" si="4"/>
        <v>0</v>
      </c>
      <c r="E31" s="56">
        <f t="shared" si="5"/>
        <v>0</v>
      </c>
    </row>
    <row r="32" spans="1:5" ht="36.75" x14ac:dyDescent="0.3">
      <c r="A32" s="11" t="s">
        <v>8</v>
      </c>
      <c r="B32" s="6" t="s">
        <v>2</v>
      </c>
      <c r="C32" s="48">
        <v>1050</v>
      </c>
      <c r="D32" s="48">
        <v>1050</v>
      </c>
      <c r="E32" s="48">
        <v>1050</v>
      </c>
    </row>
    <row r="33" spans="1:5" ht="38.25" customHeight="1" x14ac:dyDescent="0.3">
      <c r="A33" s="11" t="s">
        <v>9</v>
      </c>
      <c r="B33" s="6" t="s">
        <v>2</v>
      </c>
      <c r="C33" s="48">
        <v>8087</v>
      </c>
      <c r="D33" s="18">
        <f t="shared" ref="D33" si="9">C33</f>
        <v>8087</v>
      </c>
      <c r="E33" s="56">
        <f t="shared" ref="E33" si="10">D33</f>
        <v>8087</v>
      </c>
    </row>
    <row r="34" spans="1:5" x14ac:dyDescent="0.3">
      <c r="C34" s="17">
        <f>C33+C32+C31+C30+C29+C15</f>
        <v>138023.80619999999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D33" sqref="D33:E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44.25" customHeight="1" x14ac:dyDescent="0.3">
      <c r="A4" s="88" t="s">
        <v>55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74</v>
      </c>
      <c r="D11" s="51">
        <v>74</v>
      </c>
      <c r="E11" s="51">
        <v>65</v>
      </c>
    </row>
    <row r="12" spans="1:7" ht="25.5" x14ac:dyDescent="0.3">
      <c r="A12" s="9" t="s">
        <v>23</v>
      </c>
      <c r="B12" s="6" t="s">
        <v>2</v>
      </c>
      <c r="C12" s="18">
        <f>(C13-C32)/C11</f>
        <v>2037.5116864864867</v>
      </c>
      <c r="D12" s="18">
        <f t="shared" ref="D12" si="0">(D13-D32)/D11</f>
        <v>2037.5116864864867</v>
      </c>
      <c r="E12" s="18">
        <f t="shared" ref="E12" si="1">(E13-E32)/E11</f>
        <v>2319.6286892307694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150983.86480000001</v>
      </c>
      <c r="D13" s="48">
        <f t="shared" ref="D13" si="2">D15+D29+D30+D33+D31+D32</f>
        <v>150983.86480000001</v>
      </c>
      <c r="E13" s="48">
        <f t="shared" ref="E13" si="3">E15+E29+E30+E33+E31+E32</f>
        <v>150983.86480000001</v>
      </c>
    </row>
    <row r="14" spans="1:7" x14ac:dyDescent="0.3">
      <c r="A14" s="7" t="s">
        <v>0</v>
      </c>
      <c r="B14" s="8"/>
      <c r="C14" s="18"/>
      <c r="D14" s="18">
        <f t="shared" ref="D14:D31" si="4">C14</f>
        <v>0</v>
      </c>
      <c r="E14" s="18">
        <f t="shared" ref="E14:E32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123836</v>
      </c>
      <c r="D15" s="48">
        <f>D17+D20+D23+D26</f>
        <v>123836</v>
      </c>
      <c r="E15" s="48">
        <f t="shared" ref="E15" si="6">E17+E20+E23+E26</f>
        <v>123836</v>
      </c>
    </row>
    <row r="16" spans="1:7" x14ac:dyDescent="0.3">
      <c r="A16" s="7" t="s">
        <v>1</v>
      </c>
      <c r="B16" s="8"/>
      <c r="C16" s="18"/>
      <c r="D16" s="18">
        <f t="shared" si="4"/>
        <v>0</v>
      </c>
      <c r="E16" s="18">
        <f t="shared" si="5"/>
        <v>0</v>
      </c>
    </row>
    <row r="17" spans="1:6" s="22" customFormat="1" ht="25.5" x14ac:dyDescent="0.3">
      <c r="A17" s="19" t="s">
        <v>29</v>
      </c>
      <c r="B17" s="54" t="s">
        <v>2</v>
      </c>
      <c r="C17" s="55">
        <v>8095</v>
      </c>
      <c r="D17" s="48">
        <f>C17</f>
        <v>8095</v>
      </c>
      <c r="E17" s="48">
        <f t="shared" si="5"/>
        <v>8095</v>
      </c>
    </row>
    <row r="18" spans="1:6" s="22" customFormat="1" x14ac:dyDescent="0.3">
      <c r="A18" s="26" t="s">
        <v>4</v>
      </c>
      <c r="B18" s="27" t="s">
        <v>3</v>
      </c>
      <c r="C18" s="43">
        <v>3</v>
      </c>
      <c r="D18" s="18">
        <f t="shared" si="4"/>
        <v>3</v>
      </c>
      <c r="E18" s="18">
        <f t="shared" si="5"/>
        <v>3</v>
      </c>
    </row>
    <row r="19" spans="1:6" s="22" customFormat="1" ht="21.95" customHeight="1" x14ac:dyDescent="0.3">
      <c r="A19" s="26" t="s">
        <v>25</v>
      </c>
      <c r="B19" s="20" t="s">
        <v>26</v>
      </c>
      <c r="C19" s="43">
        <f>C17/C18/12*1000+200</f>
        <v>225061.11111111112</v>
      </c>
      <c r="D19" s="43">
        <f>D17/D18/12*1000+200</f>
        <v>225061.11111111112</v>
      </c>
      <c r="E19" s="18">
        <f t="shared" si="5"/>
        <v>225061.11111111112</v>
      </c>
    </row>
    <row r="20" spans="1:6" s="22" customFormat="1" ht="25.5" x14ac:dyDescent="0.3">
      <c r="A20" s="19" t="s">
        <v>30</v>
      </c>
      <c r="B20" s="54" t="s">
        <v>2</v>
      </c>
      <c r="C20" s="55">
        <v>92073</v>
      </c>
      <c r="D20" s="48">
        <f>C20</f>
        <v>92073</v>
      </c>
      <c r="E20" s="48">
        <f t="shared" si="5"/>
        <v>92073</v>
      </c>
    </row>
    <row r="21" spans="1:6" s="22" customFormat="1" x14ac:dyDescent="0.3">
      <c r="A21" s="26" t="s">
        <v>4</v>
      </c>
      <c r="B21" s="27" t="s">
        <v>3</v>
      </c>
      <c r="C21" s="43">
        <v>26.5</v>
      </c>
      <c r="D21" s="18">
        <f t="shared" si="4"/>
        <v>26.5</v>
      </c>
      <c r="E21" s="18">
        <f t="shared" si="5"/>
        <v>26.5</v>
      </c>
    </row>
    <row r="22" spans="1:6" ht="21.95" customHeight="1" x14ac:dyDescent="0.3">
      <c r="A22" s="9" t="s">
        <v>25</v>
      </c>
      <c r="B22" s="6" t="s">
        <v>26</v>
      </c>
      <c r="C22" s="43">
        <f>C20/12/C21*1000</f>
        <v>289537.73584905663</v>
      </c>
      <c r="D22" s="43">
        <f>D20/12/D21*1000</f>
        <v>289537.73584905663</v>
      </c>
      <c r="E22" s="18">
        <f t="shared" si="5"/>
        <v>289537.73584905663</v>
      </c>
    </row>
    <row r="23" spans="1:6" ht="39" x14ac:dyDescent="0.3">
      <c r="A23" s="11" t="s">
        <v>36</v>
      </c>
      <c r="B23" s="53" t="s">
        <v>2</v>
      </c>
      <c r="C23" s="55">
        <v>9002</v>
      </c>
      <c r="D23" s="48">
        <f>C23</f>
        <v>9002</v>
      </c>
      <c r="E23" s="48">
        <f t="shared" si="5"/>
        <v>9002</v>
      </c>
    </row>
    <row r="24" spans="1:6" x14ac:dyDescent="0.3">
      <c r="A24" s="9" t="s">
        <v>4</v>
      </c>
      <c r="B24" s="10" t="s">
        <v>3</v>
      </c>
      <c r="C24" s="43">
        <v>5</v>
      </c>
      <c r="D24" s="18">
        <f t="shared" si="4"/>
        <v>5</v>
      </c>
      <c r="E24" s="18">
        <f t="shared" si="5"/>
        <v>5</v>
      </c>
    </row>
    <row r="25" spans="1:6" ht="21.95" customHeight="1" x14ac:dyDescent="0.3">
      <c r="A25" s="9" t="s">
        <v>25</v>
      </c>
      <c r="B25" s="6" t="s">
        <v>26</v>
      </c>
      <c r="C25" s="43">
        <f>C23/C24/12*1000</f>
        <v>150033.33333333334</v>
      </c>
      <c r="D25" s="18">
        <f t="shared" si="4"/>
        <v>150033.33333333334</v>
      </c>
      <c r="E25" s="18">
        <f t="shared" si="5"/>
        <v>150033.33333333334</v>
      </c>
      <c r="F25" s="2" t="s">
        <v>31</v>
      </c>
    </row>
    <row r="26" spans="1:6" ht="25.5" x14ac:dyDescent="0.3">
      <c r="A26" s="5" t="s">
        <v>22</v>
      </c>
      <c r="B26" s="53" t="s">
        <v>2</v>
      </c>
      <c r="C26" s="55">
        <v>14666</v>
      </c>
      <c r="D26" s="48">
        <f>C26</f>
        <v>14666</v>
      </c>
      <c r="E26" s="48">
        <f t="shared" si="5"/>
        <v>14666</v>
      </c>
    </row>
    <row r="27" spans="1:6" x14ac:dyDescent="0.3">
      <c r="A27" s="9" t="s">
        <v>4</v>
      </c>
      <c r="B27" s="10" t="s">
        <v>3</v>
      </c>
      <c r="C27" s="43">
        <v>17.5</v>
      </c>
      <c r="D27" s="18">
        <f t="shared" si="4"/>
        <v>17.5</v>
      </c>
      <c r="E27" s="18">
        <f t="shared" si="5"/>
        <v>17.5</v>
      </c>
    </row>
    <row r="28" spans="1:6" ht="21.95" customHeight="1" x14ac:dyDescent="0.3">
      <c r="A28" s="9" t="s">
        <v>25</v>
      </c>
      <c r="B28" s="6" t="s">
        <v>26</v>
      </c>
      <c r="C28" s="43">
        <f>C26/12/C27*1000</f>
        <v>69838.095238095251</v>
      </c>
      <c r="D28" s="43">
        <f>D26/12/D27*1000</f>
        <v>69838.095238095251</v>
      </c>
      <c r="E28" s="18">
        <f t="shared" si="5"/>
        <v>69838.095238095251</v>
      </c>
    </row>
    <row r="29" spans="1:6" ht="25.5" x14ac:dyDescent="0.3">
      <c r="A29" s="5" t="s">
        <v>5</v>
      </c>
      <c r="B29" s="6" t="s">
        <v>2</v>
      </c>
      <c r="C29" s="48">
        <f>C15*11.18%</f>
        <v>13844.864799999999</v>
      </c>
      <c r="D29" s="48">
        <f t="shared" ref="D29" si="7">D15*11.18%</f>
        <v>13844.864799999999</v>
      </c>
      <c r="E29" s="48">
        <f t="shared" ref="E29" si="8">E15*11.18%</f>
        <v>13844.864799999999</v>
      </c>
    </row>
    <row r="30" spans="1:6" ht="36.75" x14ac:dyDescent="0.3">
      <c r="A30" s="11" t="s">
        <v>6</v>
      </c>
      <c r="B30" s="6" t="s">
        <v>2</v>
      </c>
      <c r="C30" s="48">
        <v>5262</v>
      </c>
      <c r="D30" s="48">
        <v>5262</v>
      </c>
      <c r="E30" s="48">
        <f t="shared" si="5"/>
        <v>5262</v>
      </c>
    </row>
    <row r="31" spans="1:6" ht="25.5" x14ac:dyDescent="0.3">
      <c r="A31" s="11" t="s">
        <v>7</v>
      </c>
      <c r="B31" s="6" t="s">
        <v>2</v>
      </c>
      <c r="C31" s="18">
        <v>0</v>
      </c>
      <c r="D31" s="18">
        <f t="shared" si="4"/>
        <v>0</v>
      </c>
      <c r="E31" s="18">
        <f t="shared" si="5"/>
        <v>0</v>
      </c>
    </row>
    <row r="32" spans="1:6" ht="36.75" x14ac:dyDescent="0.3">
      <c r="A32" s="11" t="s">
        <v>8</v>
      </c>
      <c r="B32" s="6" t="s">
        <v>2</v>
      </c>
      <c r="C32" s="48">
        <v>208</v>
      </c>
      <c r="D32" s="48">
        <v>208</v>
      </c>
      <c r="E32" s="48">
        <f t="shared" si="5"/>
        <v>208</v>
      </c>
    </row>
    <row r="33" spans="1:5" ht="38.25" customHeight="1" x14ac:dyDescent="0.3">
      <c r="A33" s="11" t="s">
        <v>9</v>
      </c>
      <c r="B33" s="6" t="s">
        <v>2</v>
      </c>
      <c r="C33" s="48">
        <v>7833</v>
      </c>
      <c r="D33" s="18">
        <f t="shared" ref="D33" si="9">C33</f>
        <v>7833</v>
      </c>
      <c r="E33" s="18">
        <f t="shared" ref="E33" si="10">D33</f>
        <v>7833</v>
      </c>
    </row>
    <row r="34" spans="1:5" x14ac:dyDescent="0.3">
      <c r="C34" s="17">
        <f>C33+C32+C31+C30+C29+C15</f>
        <v>150983.86480000001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topLeftCell="A4" workbookViewId="0">
      <selection activeCell="D33" sqref="D33:E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41.25" customHeight="1" x14ac:dyDescent="0.3">
      <c r="A4" s="88" t="s">
        <v>54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83</v>
      </c>
      <c r="D11" s="51">
        <v>83</v>
      </c>
      <c r="E11" s="51">
        <v>78</v>
      </c>
    </row>
    <row r="12" spans="1:7" ht="25.5" x14ac:dyDescent="0.3">
      <c r="A12" s="9" t="s">
        <v>23</v>
      </c>
      <c r="B12" s="6" t="s">
        <v>2</v>
      </c>
      <c r="C12" s="34">
        <f>(C13-C32)/C11</f>
        <v>1697.2972289156623</v>
      </c>
      <c r="D12" s="18">
        <f t="shared" ref="D12" si="0">(D13-D32)/D11</f>
        <v>1697.2972289156623</v>
      </c>
      <c r="E12" s="34">
        <f t="shared" ref="E12" si="1">(E13-E32)/E11</f>
        <v>1806.0983333333331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146275.66999999998</v>
      </c>
      <c r="D13" s="48">
        <f t="shared" ref="D13" si="2">D15+D29+D30+D33+D31+D32</f>
        <v>146275.66999999998</v>
      </c>
      <c r="E13" s="48">
        <f t="shared" ref="E13" si="3">E15+E29+E30+E33+E31+E32</f>
        <v>146275.66999999998</v>
      </c>
    </row>
    <row r="14" spans="1:7" x14ac:dyDescent="0.3">
      <c r="A14" s="7" t="s">
        <v>0</v>
      </c>
      <c r="B14" s="8"/>
      <c r="C14" s="34"/>
      <c r="D14" s="18">
        <f t="shared" ref="D14:D31" si="4">C14</f>
        <v>0</v>
      </c>
      <c r="E14" s="34">
        <f t="shared" ref="E14:E31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56">
        <f>C17+C20+C23+C26</f>
        <v>110650</v>
      </c>
      <c r="D15" s="56">
        <f>D17+D20+D23+D26</f>
        <v>110650</v>
      </c>
      <c r="E15" s="56">
        <f t="shared" ref="E15" si="6">E17+E20+E23+E26</f>
        <v>110650</v>
      </c>
    </row>
    <row r="16" spans="1:7" x14ac:dyDescent="0.3">
      <c r="A16" s="7" t="s">
        <v>1</v>
      </c>
      <c r="B16" s="8"/>
      <c r="C16" s="34"/>
      <c r="D16" s="18">
        <f t="shared" si="4"/>
        <v>0</v>
      </c>
      <c r="E16" s="34">
        <f t="shared" si="5"/>
        <v>0</v>
      </c>
    </row>
    <row r="17" spans="1:7" s="22" customFormat="1" ht="25.5" x14ac:dyDescent="0.3">
      <c r="A17" s="19" t="s">
        <v>29</v>
      </c>
      <c r="B17" s="54" t="s">
        <v>2</v>
      </c>
      <c r="C17" s="56">
        <v>9642</v>
      </c>
      <c r="D17" s="48">
        <f>C17</f>
        <v>9642</v>
      </c>
      <c r="E17" s="56">
        <f t="shared" si="5"/>
        <v>9642</v>
      </c>
      <c r="G17" s="22" t="s">
        <v>31</v>
      </c>
    </row>
    <row r="18" spans="1:7" s="22" customFormat="1" x14ac:dyDescent="0.3">
      <c r="A18" s="26" t="s">
        <v>4</v>
      </c>
      <c r="B18" s="27" t="s">
        <v>3</v>
      </c>
      <c r="C18" s="34">
        <v>3</v>
      </c>
      <c r="D18" s="18">
        <f t="shared" si="4"/>
        <v>3</v>
      </c>
      <c r="E18" s="34">
        <f t="shared" si="5"/>
        <v>3</v>
      </c>
    </row>
    <row r="19" spans="1:7" s="22" customFormat="1" ht="21.95" customHeight="1" x14ac:dyDescent="0.3">
      <c r="A19" s="26" t="s">
        <v>25</v>
      </c>
      <c r="B19" s="20" t="s">
        <v>26</v>
      </c>
      <c r="C19" s="34">
        <f>C17/C18/12*1000+200</f>
        <v>268033.33333333331</v>
      </c>
      <c r="D19" s="34">
        <f>C19</f>
        <v>268033.33333333331</v>
      </c>
      <c r="E19" s="34">
        <f>C19</f>
        <v>268033.33333333331</v>
      </c>
    </row>
    <row r="20" spans="1:7" s="22" customFormat="1" ht="25.5" x14ac:dyDescent="0.3">
      <c r="A20" s="19" t="s">
        <v>30</v>
      </c>
      <c r="B20" s="54" t="s">
        <v>2</v>
      </c>
      <c r="C20" s="56">
        <v>81688</v>
      </c>
      <c r="D20" s="48">
        <f>C20</f>
        <v>81688</v>
      </c>
      <c r="E20" s="56">
        <f t="shared" si="5"/>
        <v>81688</v>
      </c>
    </row>
    <row r="21" spans="1:7" x14ac:dyDescent="0.3">
      <c r="A21" s="9" t="s">
        <v>4</v>
      </c>
      <c r="B21" s="10" t="s">
        <v>3</v>
      </c>
      <c r="C21" s="34">
        <v>21.6</v>
      </c>
      <c r="D21" s="18">
        <f t="shared" si="4"/>
        <v>21.6</v>
      </c>
      <c r="E21" s="34">
        <f t="shared" si="5"/>
        <v>21.6</v>
      </c>
    </row>
    <row r="22" spans="1:7" ht="21.95" customHeight="1" x14ac:dyDescent="0.3">
      <c r="A22" s="9" t="s">
        <v>25</v>
      </c>
      <c r="B22" s="6" t="s">
        <v>26</v>
      </c>
      <c r="C22" s="34">
        <f>C20/12/C21*1000</f>
        <v>315154.32098765427</v>
      </c>
      <c r="D22" s="34">
        <f>D20/12/D21*1000</f>
        <v>315154.32098765427</v>
      </c>
      <c r="E22" s="34">
        <f t="shared" si="5"/>
        <v>315154.32098765427</v>
      </c>
    </row>
    <row r="23" spans="1:7" ht="39" x14ac:dyDescent="0.3">
      <c r="A23" s="11" t="s">
        <v>36</v>
      </c>
      <c r="B23" s="53" t="s">
        <v>2</v>
      </c>
      <c r="C23" s="56">
        <v>4848</v>
      </c>
      <c r="D23" s="48">
        <f>C23</f>
        <v>4848</v>
      </c>
      <c r="E23" s="56">
        <f t="shared" ref="E23:E24" si="7">D23</f>
        <v>4848</v>
      </c>
    </row>
    <row r="24" spans="1:7" x14ac:dyDescent="0.3">
      <c r="A24" s="9" t="s">
        <v>4</v>
      </c>
      <c r="B24" s="10" t="s">
        <v>3</v>
      </c>
      <c r="C24" s="43">
        <v>2.5</v>
      </c>
      <c r="D24" s="18">
        <f t="shared" si="4"/>
        <v>2.5</v>
      </c>
      <c r="E24" s="34">
        <f t="shared" si="7"/>
        <v>2.5</v>
      </c>
    </row>
    <row r="25" spans="1:7" ht="21.95" customHeight="1" x14ac:dyDescent="0.3">
      <c r="A25" s="9" t="s">
        <v>25</v>
      </c>
      <c r="B25" s="6" t="s">
        <v>26</v>
      </c>
      <c r="C25" s="43">
        <f>C23/C24/12*1000</f>
        <v>161600</v>
      </c>
      <c r="D25" s="18">
        <f t="shared" si="4"/>
        <v>161600</v>
      </c>
      <c r="E25" s="34">
        <f t="shared" si="5"/>
        <v>161600</v>
      </c>
    </row>
    <row r="26" spans="1:7" ht="25.5" x14ac:dyDescent="0.3">
      <c r="A26" s="5" t="s">
        <v>22</v>
      </c>
      <c r="B26" s="53" t="s">
        <v>2</v>
      </c>
      <c r="C26" s="55">
        <v>14472</v>
      </c>
      <c r="D26" s="48">
        <f>C26</f>
        <v>14472</v>
      </c>
      <c r="E26" s="56">
        <f t="shared" si="5"/>
        <v>14472</v>
      </c>
    </row>
    <row r="27" spans="1:7" x14ac:dyDescent="0.3">
      <c r="A27" s="9" t="s">
        <v>4</v>
      </c>
      <c r="B27" s="10" t="s">
        <v>3</v>
      </c>
      <c r="C27" s="43">
        <v>17</v>
      </c>
      <c r="D27" s="18">
        <f t="shared" si="4"/>
        <v>17</v>
      </c>
      <c r="E27" s="34">
        <f t="shared" si="5"/>
        <v>17</v>
      </c>
    </row>
    <row r="28" spans="1:7" ht="21.95" customHeight="1" x14ac:dyDescent="0.3">
      <c r="A28" s="9" t="s">
        <v>25</v>
      </c>
      <c r="B28" s="6" t="s">
        <v>26</v>
      </c>
      <c r="C28" s="43">
        <f>C26/12/C27*1000</f>
        <v>70941.176470588238</v>
      </c>
      <c r="D28" s="43">
        <f>D26/12/D27*1000</f>
        <v>70941.176470588238</v>
      </c>
      <c r="E28" s="34">
        <f t="shared" si="5"/>
        <v>70941.176470588238</v>
      </c>
    </row>
    <row r="29" spans="1:7" ht="25.5" x14ac:dyDescent="0.3">
      <c r="A29" s="5" t="s">
        <v>5</v>
      </c>
      <c r="B29" s="6" t="s">
        <v>2</v>
      </c>
      <c r="C29" s="48">
        <f>C15*11.18%</f>
        <v>12370.67</v>
      </c>
      <c r="D29" s="48">
        <f t="shared" ref="D29" si="8">D15*11.18%</f>
        <v>12370.67</v>
      </c>
      <c r="E29" s="48">
        <f t="shared" ref="E29" si="9">E15*11.18%</f>
        <v>12370.67</v>
      </c>
    </row>
    <row r="30" spans="1:7" ht="36.75" x14ac:dyDescent="0.3">
      <c r="A30" s="11" t="s">
        <v>6</v>
      </c>
      <c r="B30" s="6" t="s">
        <v>2</v>
      </c>
      <c r="C30" s="48">
        <v>5428</v>
      </c>
      <c r="D30" s="48">
        <v>5428</v>
      </c>
      <c r="E30" s="56">
        <f t="shared" si="5"/>
        <v>5428</v>
      </c>
    </row>
    <row r="31" spans="1:7" ht="25.5" x14ac:dyDescent="0.3">
      <c r="A31" s="11" t="s">
        <v>7</v>
      </c>
      <c r="B31" s="6" t="s">
        <v>2</v>
      </c>
      <c r="C31" s="48">
        <v>2863</v>
      </c>
      <c r="D31" s="18">
        <f t="shared" si="4"/>
        <v>2863</v>
      </c>
      <c r="E31" s="56">
        <f t="shared" si="5"/>
        <v>2863</v>
      </c>
    </row>
    <row r="32" spans="1:7" ht="36.75" x14ac:dyDescent="0.3">
      <c r="A32" s="11" t="s">
        <v>8</v>
      </c>
      <c r="B32" s="6" t="s">
        <v>2</v>
      </c>
      <c r="C32" s="48">
        <v>5400</v>
      </c>
      <c r="D32" s="48">
        <v>5400</v>
      </c>
      <c r="E32" s="48">
        <v>5400</v>
      </c>
    </row>
    <row r="33" spans="1:5" ht="38.25" customHeight="1" x14ac:dyDescent="0.3">
      <c r="A33" s="11" t="s">
        <v>9</v>
      </c>
      <c r="B33" s="6" t="s">
        <v>2</v>
      </c>
      <c r="C33" s="48">
        <v>9564</v>
      </c>
      <c r="D33" s="18">
        <f t="shared" ref="D33" si="10">C33</f>
        <v>9564</v>
      </c>
      <c r="E33" s="56">
        <f t="shared" ref="E33" si="11">D33</f>
        <v>9564</v>
      </c>
    </row>
    <row r="34" spans="1:5" x14ac:dyDescent="0.3">
      <c r="C34" s="17">
        <f>C33+C32+C31+C30+C29+C15</f>
        <v>146275.66999999998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4"/>
  <sheetViews>
    <sheetView topLeftCell="A10" workbookViewId="0">
      <selection activeCell="F32" sqref="F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48" customHeight="1" x14ac:dyDescent="0.3">
      <c r="A4" s="88" t="s">
        <v>53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30</v>
      </c>
      <c r="D11" s="51">
        <v>30</v>
      </c>
      <c r="E11" s="51">
        <v>29</v>
      </c>
    </row>
    <row r="12" spans="1:7" ht="25.5" x14ac:dyDescent="0.3">
      <c r="A12" s="9" t="s">
        <v>23</v>
      </c>
      <c r="B12" s="6" t="s">
        <v>2</v>
      </c>
      <c r="C12" s="18">
        <f>(C13-C32)/C11</f>
        <v>2806.4452266666663</v>
      </c>
      <c r="D12" s="18">
        <f t="shared" ref="D12" si="0">(D13-D32)/D11</f>
        <v>2806.4452266666663</v>
      </c>
      <c r="E12" s="18">
        <f t="shared" ref="E12" si="1">(E13-E32)/E11</f>
        <v>2903.2192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84401.356799999994</v>
      </c>
      <c r="D13" s="48">
        <f t="shared" ref="D13" si="2">D15+D29+D30+D33+D31+D32</f>
        <v>84401.356799999994</v>
      </c>
      <c r="E13" s="48">
        <f t="shared" ref="E13" si="3">E15+E29+E30+E33+E31+E32</f>
        <v>84401.356799999994</v>
      </c>
    </row>
    <row r="14" spans="1:7" x14ac:dyDescent="0.3">
      <c r="A14" s="7" t="s">
        <v>0</v>
      </c>
      <c r="B14" s="8"/>
      <c r="C14" s="18"/>
      <c r="D14" s="18">
        <f t="shared" ref="D14:D31" si="4">C14</f>
        <v>0</v>
      </c>
      <c r="E14" s="18">
        <f t="shared" ref="E14:E32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62776</v>
      </c>
      <c r="D15" s="48">
        <f>D17+D20+D23+D26</f>
        <v>62776</v>
      </c>
      <c r="E15" s="48">
        <f t="shared" ref="E15" si="6">E17+E20+E23+E26</f>
        <v>62776</v>
      </c>
    </row>
    <row r="16" spans="1:7" x14ac:dyDescent="0.3">
      <c r="A16" s="7" t="s">
        <v>1</v>
      </c>
      <c r="B16" s="8"/>
      <c r="C16" s="18"/>
      <c r="D16" s="18">
        <f t="shared" si="4"/>
        <v>0</v>
      </c>
      <c r="E16" s="18">
        <f t="shared" si="5"/>
        <v>0</v>
      </c>
    </row>
    <row r="17" spans="1:6" s="22" customFormat="1" ht="25.5" x14ac:dyDescent="0.3">
      <c r="A17" s="19" t="s">
        <v>29</v>
      </c>
      <c r="B17" s="54" t="s">
        <v>2</v>
      </c>
      <c r="C17" s="56">
        <v>6017</v>
      </c>
      <c r="D17" s="48">
        <f>C17</f>
        <v>6017</v>
      </c>
      <c r="E17" s="48">
        <f t="shared" si="5"/>
        <v>6017</v>
      </c>
    </row>
    <row r="18" spans="1:6" s="22" customFormat="1" x14ac:dyDescent="0.3">
      <c r="A18" s="26" t="s">
        <v>4</v>
      </c>
      <c r="B18" s="27" t="s">
        <v>3</v>
      </c>
      <c r="C18" s="41">
        <v>2</v>
      </c>
      <c r="D18" s="18">
        <f t="shared" si="4"/>
        <v>2</v>
      </c>
      <c r="E18" s="18">
        <f t="shared" si="5"/>
        <v>2</v>
      </c>
    </row>
    <row r="19" spans="1:6" s="22" customFormat="1" ht="21.95" customHeight="1" x14ac:dyDescent="0.3">
      <c r="A19" s="26" t="s">
        <v>25</v>
      </c>
      <c r="B19" s="20" t="s">
        <v>26</v>
      </c>
      <c r="C19" s="34">
        <f>C17/C18/12*1000+200</f>
        <v>250908.33333333334</v>
      </c>
      <c r="D19" s="34">
        <f>D17/D18/12*1000+200</f>
        <v>250908.33333333334</v>
      </c>
      <c r="E19" s="18">
        <f t="shared" si="5"/>
        <v>250908.33333333334</v>
      </c>
    </row>
    <row r="20" spans="1:6" s="22" customFormat="1" ht="25.5" x14ac:dyDescent="0.3">
      <c r="A20" s="19" t="s">
        <v>30</v>
      </c>
      <c r="B20" s="54" t="s">
        <v>2</v>
      </c>
      <c r="C20" s="56">
        <v>40039</v>
      </c>
      <c r="D20" s="48">
        <f>C20</f>
        <v>40039</v>
      </c>
      <c r="E20" s="48">
        <f t="shared" si="5"/>
        <v>40039</v>
      </c>
    </row>
    <row r="21" spans="1:6" s="22" customFormat="1" x14ac:dyDescent="0.3">
      <c r="A21" s="26" t="s">
        <v>4</v>
      </c>
      <c r="B21" s="27" t="s">
        <v>3</v>
      </c>
      <c r="C21" s="41">
        <v>11.28</v>
      </c>
      <c r="D21" s="18">
        <f t="shared" si="4"/>
        <v>11.28</v>
      </c>
      <c r="E21" s="18">
        <f t="shared" si="5"/>
        <v>11.28</v>
      </c>
    </row>
    <row r="22" spans="1:6" s="22" customFormat="1" ht="21.95" customHeight="1" x14ac:dyDescent="0.3">
      <c r="A22" s="26" t="s">
        <v>25</v>
      </c>
      <c r="B22" s="20" t="s">
        <v>26</v>
      </c>
      <c r="C22" s="34">
        <f>C20/12/C21*1000</f>
        <v>295796.39479905437</v>
      </c>
      <c r="D22" s="34">
        <f>D20/12/D21*1000</f>
        <v>295796.39479905437</v>
      </c>
      <c r="E22" s="18">
        <f t="shared" si="5"/>
        <v>295796.39479905437</v>
      </c>
    </row>
    <row r="23" spans="1:6" ht="39" x14ac:dyDescent="0.3">
      <c r="A23" s="11" t="s">
        <v>36</v>
      </c>
      <c r="B23" s="53" t="s">
        <v>2</v>
      </c>
      <c r="C23" s="56">
        <v>4839</v>
      </c>
      <c r="D23" s="48">
        <f t="shared" si="4"/>
        <v>4839</v>
      </c>
      <c r="E23" s="48">
        <f t="shared" si="5"/>
        <v>4839</v>
      </c>
    </row>
    <row r="24" spans="1:6" x14ac:dyDescent="0.3">
      <c r="A24" s="9" t="s">
        <v>4</v>
      </c>
      <c r="B24" s="10" t="s">
        <v>3</v>
      </c>
      <c r="C24" s="41">
        <v>2.5</v>
      </c>
      <c r="D24" s="18">
        <f t="shared" si="4"/>
        <v>2.5</v>
      </c>
      <c r="E24" s="18">
        <f t="shared" si="5"/>
        <v>2.5</v>
      </c>
    </row>
    <row r="25" spans="1:6" ht="21.95" customHeight="1" x14ac:dyDescent="0.3">
      <c r="A25" s="9" t="s">
        <v>25</v>
      </c>
      <c r="B25" s="6" t="s">
        <v>26</v>
      </c>
      <c r="C25" s="34">
        <f>C23/C24/12*1000</f>
        <v>161299.99999999997</v>
      </c>
      <c r="D25" s="18">
        <f t="shared" si="4"/>
        <v>161299.99999999997</v>
      </c>
      <c r="E25" s="18">
        <f t="shared" si="5"/>
        <v>161299.99999999997</v>
      </c>
    </row>
    <row r="26" spans="1:6" ht="25.5" x14ac:dyDescent="0.3">
      <c r="A26" s="5" t="s">
        <v>22</v>
      </c>
      <c r="B26" s="53" t="s">
        <v>2</v>
      </c>
      <c r="C26" s="56">
        <v>11881</v>
      </c>
      <c r="D26" s="48">
        <f>C26</f>
        <v>11881</v>
      </c>
      <c r="E26" s="48">
        <f t="shared" si="5"/>
        <v>11881</v>
      </c>
    </row>
    <row r="27" spans="1:6" x14ac:dyDescent="0.3">
      <c r="A27" s="9" t="s">
        <v>4</v>
      </c>
      <c r="B27" s="10" t="s">
        <v>3</v>
      </c>
      <c r="C27" s="41">
        <v>14</v>
      </c>
      <c r="D27" s="18">
        <f t="shared" si="4"/>
        <v>14</v>
      </c>
      <c r="E27" s="18">
        <f t="shared" si="5"/>
        <v>14</v>
      </c>
    </row>
    <row r="28" spans="1:6" ht="21.95" customHeight="1" x14ac:dyDescent="0.3">
      <c r="A28" s="9" t="s">
        <v>25</v>
      </c>
      <c r="B28" s="6" t="s">
        <v>26</v>
      </c>
      <c r="C28" s="34">
        <f>C26/12/C27*1000</f>
        <v>70720.238095238106</v>
      </c>
      <c r="D28" s="34">
        <f>D26/12/D27*1000</f>
        <v>70720.238095238106</v>
      </c>
      <c r="E28" s="18">
        <f t="shared" si="5"/>
        <v>70720.238095238106</v>
      </c>
    </row>
    <row r="29" spans="1:6" ht="25.5" x14ac:dyDescent="0.3">
      <c r="A29" s="5" t="s">
        <v>5</v>
      </c>
      <c r="B29" s="6" t="s">
        <v>2</v>
      </c>
      <c r="C29" s="48">
        <f>C15*11.18%</f>
        <v>7018.3567999999996</v>
      </c>
      <c r="D29" s="48">
        <f t="shared" ref="D29" si="7">D15*11.18%</f>
        <v>7018.3567999999996</v>
      </c>
      <c r="E29" s="48">
        <f t="shared" ref="E29" si="8">E15*11.18%</f>
        <v>7018.3567999999996</v>
      </c>
    </row>
    <row r="30" spans="1:6" ht="36.75" x14ac:dyDescent="0.3">
      <c r="A30" s="11" t="s">
        <v>6</v>
      </c>
      <c r="B30" s="6" t="s">
        <v>2</v>
      </c>
      <c r="C30" s="48">
        <v>5251</v>
      </c>
      <c r="D30" s="48">
        <v>5251</v>
      </c>
      <c r="E30" s="48">
        <f t="shared" si="5"/>
        <v>5251</v>
      </c>
      <c r="F30" s="45"/>
    </row>
    <row r="31" spans="1:6" ht="25.5" x14ac:dyDescent="0.3">
      <c r="A31" s="11" t="s">
        <v>7</v>
      </c>
      <c r="B31" s="6" t="s">
        <v>2</v>
      </c>
      <c r="C31" s="18">
        <v>4479</v>
      </c>
      <c r="D31" s="18">
        <f t="shared" si="4"/>
        <v>4479</v>
      </c>
      <c r="E31" s="18">
        <f t="shared" si="5"/>
        <v>4479</v>
      </c>
    </row>
    <row r="32" spans="1:6" ht="36.75" x14ac:dyDescent="0.3">
      <c r="A32" s="11" t="s">
        <v>8</v>
      </c>
      <c r="B32" s="6" t="s">
        <v>2</v>
      </c>
      <c r="C32" s="48">
        <v>208</v>
      </c>
      <c r="D32" s="48">
        <v>208</v>
      </c>
      <c r="E32" s="48">
        <f t="shared" si="5"/>
        <v>208</v>
      </c>
    </row>
    <row r="33" spans="1:5" ht="38.25" customHeight="1" x14ac:dyDescent="0.3">
      <c r="A33" s="11" t="s">
        <v>9</v>
      </c>
      <c r="B33" s="6" t="s">
        <v>2</v>
      </c>
      <c r="C33" s="48">
        <v>4669</v>
      </c>
      <c r="D33" s="18">
        <f t="shared" ref="D33" si="9">C33</f>
        <v>4669</v>
      </c>
      <c r="E33" s="18">
        <f t="shared" ref="E33" si="10">D33</f>
        <v>4669</v>
      </c>
    </row>
    <row r="34" spans="1:5" x14ac:dyDescent="0.3">
      <c r="C34" s="17">
        <f>C33+C32+C31+C30+C29+C15</f>
        <v>84401.356800000009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10" workbookViewId="0">
      <selection activeCell="D33" sqref="D33:E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2" style="17" customWidth="1"/>
    <col min="5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45.75" customHeight="1" x14ac:dyDescent="0.3">
      <c r="A4" s="88" t="s">
        <v>52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15" t="s">
        <v>18</v>
      </c>
      <c r="D10" s="32" t="s">
        <v>19</v>
      </c>
      <c r="E10" s="14" t="s">
        <v>13</v>
      </c>
    </row>
    <row r="11" spans="1:7" x14ac:dyDescent="0.3">
      <c r="A11" s="5" t="s">
        <v>20</v>
      </c>
      <c r="B11" s="6" t="s">
        <v>10</v>
      </c>
      <c r="C11" s="51">
        <v>39</v>
      </c>
      <c r="D11" s="51">
        <v>39</v>
      </c>
      <c r="E11" s="51">
        <v>38</v>
      </c>
    </row>
    <row r="12" spans="1:7" ht="25.5" x14ac:dyDescent="0.3">
      <c r="A12" s="9" t="s">
        <v>23</v>
      </c>
      <c r="B12" s="6" t="s">
        <v>2</v>
      </c>
      <c r="C12" s="16">
        <f>(C13-C32)/C11</f>
        <v>2401.0226564102563</v>
      </c>
      <c r="D12" s="18">
        <f t="shared" ref="D12" si="0">(D13-D32)/D11</f>
        <v>2401.0226564102563</v>
      </c>
      <c r="E12" s="16">
        <f t="shared" ref="E12" si="1">(E13-E32)/E11</f>
        <v>2464.2074631578948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93847.883600000001</v>
      </c>
      <c r="D13" s="48">
        <f t="shared" ref="D13" si="2">D15+D29+D30+D33+D31+D32</f>
        <v>93847.883600000001</v>
      </c>
      <c r="E13" s="48">
        <f t="shared" ref="E13" si="3">E15+E29+E30+E33+E31+E32</f>
        <v>93847.883600000001</v>
      </c>
    </row>
    <row r="14" spans="1:7" x14ac:dyDescent="0.3">
      <c r="A14" s="7" t="s">
        <v>0</v>
      </c>
      <c r="B14" s="8"/>
      <c r="C14" s="16"/>
      <c r="D14" s="18">
        <f t="shared" ref="D14:D31" si="4">C14</f>
        <v>0</v>
      </c>
      <c r="E14" s="21">
        <f t="shared" ref="E14:E32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57">
        <f>C17+C20+C23+C26</f>
        <v>73702</v>
      </c>
      <c r="D15" s="48">
        <f>D17+D20+D23+D26</f>
        <v>73702</v>
      </c>
      <c r="E15" s="57">
        <f t="shared" ref="E15" si="6">E17+E20+E23+E26</f>
        <v>73702</v>
      </c>
    </row>
    <row r="16" spans="1:7" x14ac:dyDescent="0.3">
      <c r="A16" s="7" t="s">
        <v>1</v>
      </c>
      <c r="B16" s="8"/>
      <c r="C16" s="16"/>
      <c r="D16" s="18">
        <f t="shared" si="4"/>
        <v>0</v>
      </c>
      <c r="E16" s="21">
        <f t="shared" si="5"/>
        <v>0</v>
      </c>
    </row>
    <row r="17" spans="1:5" s="22" customFormat="1" ht="25.5" x14ac:dyDescent="0.3">
      <c r="A17" s="19" t="s">
        <v>29</v>
      </c>
      <c r="B17" s="54" t="s">
        <v>2</v>
      </c>
      <c r="C17" s="59">
        <v>6230</v>
      </c>
      <c r="D17" s="48">
        <f>C17</f>
        <v>6230</v>
      </c>
      <c r="E17" s="58">
        <f t="shared" si="5"/>
        <v>6230</v>
      </c>
    </row>
    <row r="18" spans="1:5" s="22" customFormat="1" x14ac:dyDescent="0.3">
      <c r="A18" s="26" t="s">
        <v>4</v>
      </c>
      <c r="B18" s="27" t="s">
        <v>3</v>
      </c>
      <c r="C18" s="52">
        <v>2</v>
      </c>
      <c r="D18" s="18">
        <f t="shared" si="4"/>
        <v>2</v>
      </c>
      <c r="E18" s="71">
        <f t="shared" si="5"/>
        <v>2</v>
      </c>
    </row>
    <row r="19" spans="1:5" s="22" customFormat="1" ht="21.95" customHeight="1" x14ac:dyDescent="0.3">
      <c r="A19" s="26" t="s">
        <v>25</v>
      </c>
      <c r="B19" s="20" t="s">
        <v>26</v>
      </c>
      <c r="C19" s="30">
        <f>C17/12/C18*1000</f>
        <v>259583.33333333331</v>
      </c>
      <c r="D19" s="30">
        <f>D17/12/D18*1000</f>
        <v>259583.33333333331</v>
      </c>
      <c r="E19" s="21">
        <f t="shared" si="5"/>
        <v>259583.33333333331</v>
      </c>
    </row>
    <row r="20" spans="1:5" s="22" customFormat="1" ht="25.5" x14ac:dyDescent="0.3">
      <c r="A20" s="19" t="s">
        <v>30</v>
      </c>
      <c r="B20" s="54" t="s">
        <v>2</v>
      </c>
      <c r="C20" s="59">
        <v>49137</v>
      </c>
      <c r="D20" s="48">
        <f>C20</f>
        <v>49137</v>
      </c>
      <c r="E20" s="56">
        <f t="shared" si="5"/>
        <v>49137</v>
      </c>
    </row>
    <row r="21" spans="1:5" x14ac:dyDescent="0.3">
      <c r="A21" s="9" t="s">
        <v>4</v>
      </c>
      <c r="B21" s="10" t="s">
        <v>3</v>
      </c>
      <c r="C21" s="31">
        <v>13.6</v>
      </c>
      <c r="D21" s="18">
        <f t="shared" si="4"/>
        <v>13.6</v>
      </c>
      <c r="E21" s="21">
        <f t="shared" si="5"/>
        <v>13.6</v>
      </c>
    </row>
    <row r="22" spans="1:5" ht="21.95" customHeight="1" x14ac:dyDescent="0.3">
      <c r="A22" s="9" t="s">
        <v>25</v>
      </c>
      <c r="B22" s="6" t="s">
        <v>26</v>
      </c>
      <c r="C22" s="30">
        <f>C20/12/C21*1000</f>
        <v>301084.5588235294</v>
      </c>
      <c r="D22" s="30">
        <f>D20/12/D21*1000</f>
        <v>301084.5588235294</v>
      </c>
      <c r="E22" s="21">
        <f t="shared" si="5"/>
        <v>301084.5588235294</v>
      </c>
    </row>
    <row r="23" spans="1:5" ht="39" x14ac:dyDescent="0.3">
      <c r="A23" s="11" t="s">
        <v>36</v>
      </c>
      <c r="B23" s="53" t="s">
        <v>2</v>
      </c>
      <c r="C23" s="59">
        <v>5730</v>
      </c>
      <c r="D23" s="48">
        <f>C23</f>
        <v>5730</v>
      </c>
      <c r="E23" s="69">
        <f t="shared" si="5"/>
        <v>5730</v>
      </c>
    </row>
    <row r="24" spans="1:5" x14ac:dyDescent="0.3">
      <c r="A24" s="9" t="s">
        <v>4</v>
      </c>
      <c r="B24" s="10" t="s">
        <v>3</v>
      </c>
      <c r="C24" s="52">
        <v>3</v>
      </c>
      <c r="D24" s="18">
        <f t="shared" si="4"/>
        <v>3</v>
      </c>
      <c r="E24" s="71">
        <f t="shared" si="5"/>
        <v>3</v>
      </c>
    </row>
    <row r="25" spans="1:5" ht="21.95" customHeight="1" x14ac:dyDescent="0.3">
      <c r="A25" s="9" t="s">
        <v>25</v>
      </c>
      <c r="B25" s="6" t="s">
        <v>26</v>
      </c>
      <c r="C25" s="30">
        <f>C23/C24/12*1000</f>
        <v>159166.66666666666</v>
      </c>
      <c r="D25" s="18">
        <f t="shared" si="4"/>
        <v>159166.66666666666</v>
      </c>
      <c r="E25" s="21">
        <f t="shared" si="5"/>
        <v>159166.66666666666</v>
      </c>
    </row>
    <row r="26" spans="1:5" ht="25.5" x14ac:dyDescent="0.3">
      <c r="A26" s="5" t="s">
        <v>22</v>
      </c>
      <c r="B26" s="53" t="s">
        <v>2</v>
      </c>
      <c r="C26" s="59">
        <v>12605</v>
      </c>
      <c r="D26" s="48">
        <f>C26</f>
        <v>12605</v>
      </c>
      <c r="E26" s="58">
        <f t="shared" si="5"/>
        <v>12605</v>
      </c>
    </row>
    <row r="27" spans="1:5" x14ac:dyDescent="0.3">
      <c r="A27" s="9" t="s">
        <v>4</v>
      </c>
      <c r="B27" s="10" t="s">
        <v>3</v>
      </c>
      <c r="C27" s="31">
        <v>15</v>
      </c>
      <c r="D27" s="18">
        <f t="shared" si="4"/>
        <v>15</v>
      </c>
      <c r="E27" s="21">
        <f t="shared" si="5"/>
        <v>15</v>
      </c>
    </row>
    <row r="28" spans="1:5" ht="21.95" customHeight="1" x14ac:dyDescent="0.3">
      <c r="A28" s="9" t="s">
        <v>25</v>
      </c>
      <c r="B28" s="6" t="s">
        <v>26</v>
      </c>
      <c r="C28" s="30">
        <f>C26/12/C27*1000</f>
        <v>70027.777777777781</v>
      </c>
      <c r="D28" s="30">
        <f>D26/12/D27*1000</f>
        <v>70027.777777777781</v>
      </c>
      <c r="E28" s="21">
        <f t="shared" si="5"/>
        <v>70027.777777777781</v>
      </c>
    </row>
    <row r="29" spans="1:5" ht="25.5" x14ac:dyDescent="0.3">
      <c r="A29" s="5" t="s">
        <v>5</v>
      </c>
      <c r="B29" s="6" t="s">
        <v>2</v>
      </c>
      <c r="C29" s="48">
        <f>C15*11.18%</f>
        <v>8239.8835999999992</v>
      </c>
      <c r="D29" s="48">
        <f t="shared" ref="D29" si="7">D15*11.18%</f>
        <v>8239.8835999999992</v>
      </c>
      <c r="E29" s="48">
        <f t="shared" ref="E29" si="8">E15*11.18%</f>
        <v>8239.8835999999992</v>
      </c>
    </row>
    <row r="30" spans="1:5" ht="36.75" x14ac:dyDescent="0.3">
      <c r="A30" s="11" t="s">
        <v>6</v>
      </c>
      <c r="B30" s="6" t="s">
        <v>2</v>
      </c>
      <c r="C30" s="57">
        <v>5979</v>
      </c>
      <c r="D30" s="57">
        <v>5979</v>
      </c>
      <c r="E30" s="58">
        <f t="shared" si="5"/>
        <v>5979</v>
      </c>
    </row>
    <row r="31" spans="1:5" ht="25.5" x14ac:dyDescent="0.3">
      <c r="A31" s="11" t="s">
        <v>7</v>
      </c>
      <c r="B31" s="6" t="s">
        <v>2</v>
      </c>
      <c r="C31" s="16">
        <v>0</v>
      </c>
      <c r="D31" s="18">
        <f t="shared" si="4"/>
        <v>0</v>
      </c>
      <c r="E31" s="21">
        <f t="shared" si="5"/>
        <v>0</v>
      </c>
    </row>
    <row r="32" spans="1:5" ht="36.75" x14ac:dyDescent="0.3">
      <c r="A32" s="11" t="s">
        <v>8</v>
      </c>
      <c r="B32" s="6" t="s">
        <v>2</v>
      </c>
      <c r="C32" s="57">
        <v>208</v>
      </c>
      <c r="D32" s="48">
        <v>208</v>
      </c>
      <c r="E32" s="58">
        <f t="shared" si="5"/>
        <v>208</v>
      </c>
    </row>
    <row r="33" spans="1:5" ht="38.25" customHeight="1" x14ac:dyDescent="0.3">
      <c r="A33" s="11" t="s">
        <v>9</v>
      </c>
      <c r="B33" s="6" t="s">
        <v>2</v>
      </c>
      <c r="C33" s="57">
        <v>5719</v>
      </c>
      <c r="D33" s="18">
        <f t="shared" ref="D33" si="9">C33</f>
        <v>5719</v>
      </c>
      <c r="E33" s="21">
        <f t="shared" ref="E33" si="10">D33</f>
        <v>5719</v>
      </c>
    </row>
    <row r="34" spans="1:5" x14ac:dyDescent="0.3">
      <c r="C34" s="17">
        <f>C33+C32+C31+C30+C29+C15</f>
        <v>93847.883600000001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4" workbookViewId="0">
      <selection activeCell="C27" sqref="C2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50.25" customHeight="1" x14ac:dyDescent="0.3">
      <c r="A4" s="88" t="s">
        <v>51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46</v>
      </c>
      <c r="D11" s="51">
        <v>46</v>
      </c>
      <c r="E11" s="51">
        <v>44</v>
      </c>
    </row>
    <row r="12" spans="1:7" ht="25.5" x14ac:dyDescent="0.3">
      <c r="A12" s="9" t="s">
        <v>23</v>
      </c>
      <c r="B12" s="6" t="s">
        <v>2</v>
      </c>
      <c r="C12" s="18">
        <f>(C13-C32)/C11</f>
        <v>2747.6008869565217</v>
      </c>
      <c r="D12" s="18">
        <f t="shared" ref="D12" si="0">(D13-D32)/D11</f>
        <v>2747.6008869565217</v>
      </c>
      <c r="E12" s="18">
        <f t="shared" ref="E12" si="1">(E13-E32)/E11</f>
        <v>2872.4918363636361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129552.54079999999</v>
      </c>
      <c r="D13" s="48">
        <f t="shared" ref="D13" si="2">D15+D29+D30+D33+D31+D32</f>
        <v>129552.54079999999</v>
      </c>
      <c r="E13" s="48">
        <f t="shared" ref="E13" si="3">E15+E29+E30+E33+E31+E32</f>
        <v>129552.54079999999</v>
      </c>
    </row>
    <row r="14" spans="1:7" x14ac:dyDescent="0.3">
      <c r="A14" s="7" t="s">
        <v>0</v>
      </c>
      <c r="B14" s="8"/>
      <c r="C14" s="18"/>
      <c r="D14" s="18">
        <f t="shared" ref="D14:D31" si="4">C14</f>
        <v>0</v>
      </c>
      <c r="E14" s="34">
        <f t="shared" ref="E14:E33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104156</v>
      </c>
      <c r="D15" s="48">
        <f>D17+D20+D23+D26</f>
        <v>104156</v>
      </c>
      <c r="E15" s="48">
        <f t="shared" ref="E15" si="6">E17+E20+E23+E26</f>
        <v>104156</v>
      </c>
    </row>
    <row r="16" spans="1:7" x14ac:dyDescent="0.3">
      <c r="A16" s="7" t="s">
        <v>1</v>
      </c>
      <c r="B16" s="8"/>
      <c r="C16" s="18"/>
      <c r="D16" s="18">
        <f t="shared" si="4"/>
        <v>0</v>
      </c>
      <c r="E16" s="34">
        <f t="shared" si="5"/>
        <v>0</v>
      </c>
    </row>
    <row r="17" spans="1:5" s="22" customFormat="1" ht="25.5" x14ac:dyDescent="0.3">
      <c r="A17" s="19" t="s">
        <v>29</v>
      </c>
      <c r="B17" s="54" t="s">
        <v>2</v>
      </c>
      <c r="C17" s="55">
        <v>6427</v>
      </c>
      <c r="D17" s="48">
        <f>C17</f>
        <v>6427</v>
      </c>
      <c r="E17" s="56">
        <f t="shared" si="5"/>
        <v>6427</v>
      </c>
    </row>
    <row r="18" spans="1:5" s="22" customFormat="1" x14ac:dyDescent="0.3">
      <c r="A18" s="26" t="s">
        <v>4</v>
      </c>
      <c r="B18" s="27" t="s">
        <v>3</v>
      </c>
      <c r="C18" s="44">
        <v>2</v>
      </c>
      <c r="D18" s="18">
        <f t="shared" si="4"/>
        <v>2</v>
      </c>
      <c r="E18" s="34">
        <f t="shared" si="5"/>
        <v>2</v>
      </c>
    </row>
    <row r="19" spans="1:5" s="22" customFormat="1" ht="21.95" customHeight="1" x14ac:dyDescent="0.3">
      <c r="A19" s="26" t="s">
        <v>25</v>
      </c>
      <c r="B19" s="20" t="s">
        <v>26</v>
      </c>
      <c r="C19" s="43">
        <f>C17/C18/12*1000+200</f>
        <v>267991.66666666669</v>
      </c>
      <c r="D19" s="43">
        <f>D17/D18/12*1000+200</f>
        <v>267991.66666666669</v>
      </c>
      <c r="E19" s="34">
        <f t="shared" si="5"/>
        <v>267991.66666666669</v>
      </c>
    </row>
    <row r="20" spans="1:5" s="22" customFormat="1" ht="25.5" x14ac:dyDescent="0.3">
      <c r="A20" s="19" t="s">
        <v>30</v>
      </c>
      <c r="B20" s="54" t="s">
        <v>2</v>
      </c>
      <c r="C20" s="55">
        <v>75407</v>
      </c>
      <c r="D20" s="48">
        <f>C20</f>
        <v>75407</v>
      </c>
      <c r="E20" s="56">
        <f t="shared" si="5"/>
        <v>75407</v>
      </c>
    </row>
    <row r="21" spans="1:5" s="22" customFormat="1" x14ac:dyDescent="0.3">
      <c r="A21" s="26" t="s">
        <v>4</v>
      </c>
      <c r="B21" s="27" t="s">
        <v>3</v>
      </c>
      <c r="C21" s="44">
        <v>20.7</v>
      </c>
      <c r="D21" s="18">
        <f t="shared" si="4"/>
        <v>20.7</v>
      </c>
      <c r="E21" s="34">
        <f t="shared" si="5"/>
        <v>20.7</v>
      </c>
    </row>
    <row r="22" spans="1:5" s="22" customFormat="1" ht="21.95" customHeight="1" x14ac:dyDescent="0.3">
      <c r="A22" s="26" t="s">
        <v>25</v>
      </c>
      <c r="B22" s="20" t="s">
        <v>26</v>
      </c>
      <c r="C22" s="43">
        <f>C20/12/C21*1000</f>
        <v>303570.85346215783</v>
      </c>
      <c r="D22" s="43">
        <f>D20/12/D21*1000</f>
        <v>303570.85346215783</v>
      </c>
      <c r="E22" s="34">
        <f t="shared" si="5"/>
        <v>303570.85346215783</v>
      </c>
    </row>
    <row r="23" spans="1:5" ht="39" x14ac:dyDescent="0.3">
      <c r="A23" s="11" t="s">
        <v>36</v>
      </c>
      <c r="B23" s="53" t="s">
        <v>2</v>
      </c>
      <c r="C23" s="55">
        <v>7466</v>
      </c>
      <c r="D23" s="48">
        <f>C23</f>
        <v>7466</v>
      </c>
      <c r="E23" s="56">
        <f t="shared" si="5"/>
        <v>7466</v>
      </c>
    </row>
    <row r="24" spans="1:5" x14ac:dyDescent="0.3">
      <c r="A24" s="9" t="s">
        <v>4</v>
      </c>
      <c r="B24" s="10" t="s">
        <v>3</v>
      </c>
      <c r="C24" s="44">
        <v>4</v>
      </c>
      <c r="D24" s="18">
        <f t="shared" si="4"/>
        <v>4</v>
      </c>
      <c r="E24" s="34">
        <f t="shared" si="5"/>
        <v>4</v>
      </c>
    </row>
    <row r="25" spans="1:5" ht="21.95" customHeight="1" x14ac:dyDescent="0.3">
      <c r="A25" s="9" t="s">
        <v>25</v>
      </c>
      <c r="B25" s="6" t="s">
        <v>26</v>
      </c>
      <c r="C25" s="43">
        <f>C23/C24/12*1000</f>
        <v>155541.66666666666</v>
      </c>
      <c r="D25" s="18">
        <f t="shared" si="4"/>
        <v>155541.66666666666</v>
      </c>
      <c r="E25" s="34">
        <f t="shared" si="5"/>
        <v>155541.66666666666</v>
      </c>
    </row>
    <row r="26" spans="1:5" ht="25.5" x14ac:dyDescent="0.3">
      <c r="A26" s="5" t="s">
        <v>22</v>
      </c>
      <c r="B26" s="53" t="s">
        <v>2</v>
      </c>
      <c r="C26" s="55">
        <v>14856</v>
      </c>
      <c r="D26" s="48">
        <f>C26</f>
        <v>14856</v>
      </c>
      <c r="E26" s="56">
        <f t="shared" si="5"/>
        <v>14856</v>
      </c>
    </row>
    <row r="27" spans="1:5" x14ac:dyDescent="0.3">
      <c r="A27" s="9" t="s">
        <v>4</v>
      </c>
      <c r="B27" s="10" t="s">
        <v>3</v>
      </c>
      <c r="C27" s="44">
        <v>18</v>
      </c>
      <c r="D27" s="18">
        <f t="shared" si="4"/>
        <v>18</v>
      </c>
      <c r="E27" s="34">
        <f t="shared" si="5"/>
        <v>18</v>
      </c>
    </row>
    <row r="28" spans="1:5" ht="21.95" customHeight="1" x14ac:dyDescent="0.3">
      <c r="A28" s="9" t="s">
        <v>25</v>
      </c>
      <c r="B28" s="6" t="s">
        <v>26</v>
      </c>
      <c r="C28" s="43">
        <f>C26/12/C27*1000</f>
        <v>68777.777777777766</v>
      </c>
      <c r="D28" s="43">
        <f>D26/12/D27*1000</f>
        <v>68777.777777777766</v>
      </c>
      <c r="E28" s="34">
        <f t="shared" si="5"/>
        <v>68777.777777777766</v>
      </c>
    </row>
    <row r="29" spans="1:5" ht="25.5" x14ac:dyDescent="0.3">
      <c r="A29" s="5" t="s">
        <v>5</v>
      </c>
      <c r="B29" s="6" t="s">
        <v>2</v>
      </c>
      <c r="C29" s="48">
        <f>C15*11.18%</f>
        <v>11644.640799999999</v>
      </c>
      <c r="D29" s="48">
        <f t="shared" ref="D29" si="7">D15*11.18%</f>
        <v>11644.640799999999</v>
      </c>
      <c r="E29" s="48">
        <f t="shared" ref="E29" si="8">E15*11.18%</f>
        <v>11644.640799999999</v>
      </c>
    </row>
    <row r="30" spans="1:5" ht="36.75" x14ac:dyDescent="0.3">
      <c r="A30" s="11" t="s">
        <v>6</v>
      </c>
      <c r="B30" s="6" t="s">
        <v>2</v>
      </c>
      <c r="C30" s="48">
        <v>5466</v>
      </c>
      <c r="D30" s="48">
        <v>5466</v>
      </c>
      <c r="E30" s="56">
        <f t="shared" si="5"/>
        <v>5466</v>
      </c>
    </row>
    <row r="31" spans="1:5" ht="25.5" x14ac:dyDescent="0.3">
      <c r="A31" s="11" t="s">
        <v>7</v>
      </c>
      <c r="B31" s="6" t="s">
        <v>2</v>
      </c>
      <c r="C31" s="18">
        <v>0</v>
      </c>
      <c r="D31" s="18">
        <f t="shared" si="4"/>
        <v>0</v>
      </c>
      <c r="E31" s="34">
        <f t="shared" si="5"/>
        <v>0</v>
      </c>
    </row>
    <row r="32" spans="1:5" ht="36.75" x14ac:dyDescent="0.3">
      <c r="A32" s="11" t="s">
        <v>8</v>
      </c>
      <c r="B32" s="6" t="s">
        <v>2</v>
      </c>
      <c r="C32" s="48">
        <v>3162.9</v>
      </c>
      <c r="D32" s="48">
        <v>3162.9</v>
      </c>
      <c r="E32" s="48">
        <v>3162.9</v>
      </c>
    </row>
    <row r="33" spans="1:5" ht="38.25" customHeight="1" x14ac:dyDescent="0.3">
      <c r="A33" s="11" t="s">
        <v>9</v>
      </c>
      <c r="B33" s="6" t="s">
        <v>2</v>
      </c>
      <c r="C33" s="48">
        <v>5123</v>
      </c>
      <c r="D33" s="48">
        <v>5123</v>
      </c>
      <c r="E33" s="56">
        <f t="shared" si="5"/>
        <v>5123</v>
      </c>
    </row>
    <row r="34" spans="1:5" x14ac:dyDescent="0.3">
      <c r="C34" s="17">
        <f>C33+C32+C31+C30+C29+C15</f>
        <v>129552.5408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3"/>
  <sheetViews>
    <sheetView topLeftCell="A7" workbookViewId="0">
      <selection activeCell="C13" sqref="C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28515625" style="17" customWidth="1"/>
    <col min="4" max="4" width="13.5703125" style="17" customWidth="1"/>
    <col min="5" max="5" width="15.85546875" style="17" customWidth="1"/>
    <col min="6" max="6" width="12" style="2" customWidth="1"/>
    <col min="7" max="7" width="15.28515625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39</v>
      </c>
      <c r="B2" s="82"/>
      <c r="C2" s="82"/>
      <c r="D2" s="82"/>
      <c r="E2" s="82"/>
    </row>
    <row r="3" spans="1:7" x14ac:dyDescent="0.3">
      <c r="A3" s="1"/>
    </row>
    <row r="4" spans="1:7" x14ac:dyDescent="0.3">
      <c r="A4" s="83" t="s">
        <v>33</v>
      </c>
      <c r="B4" s="83"/>
      <c r="C4" s="83"/>
      <c r="D4" s="83"/>
      <c r="E4" s="83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38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39" t="s">
        <v>13</v>
      </c>
    </row>
    <row r="11" spans="1:7" x14ac:dyDescent="0.3">
      <c r="A11" s="5" t="s">
        <v>20</v>
      </c>
      <c r="B11" s="6" t="s">
        <v>10</v>
      </c>
      <c r="C11" s="50"/>
      <c r="D11" s="50">
        <f>C11</f>
        <v>0</v>
      </c>
      <c r="E11" s="50">
        <f>D11</f>
        <v>0</v>
      </c>
    </row>
    <row r="12" spans="1:7" ht="25.5" x14ac:dyDescent="0.3">
      <c r="A12" s="9" t="s">
        <v>23</v>
      </c>
      <c r="B12" s="6" t="s">
        <v>2</v>
      </c>
      <c r="C12" s="18" t="e">
        <f>(C13-C32)/C11</f>
        <v>#DIV/0!</v>
      </c>
      <c r="D12" s="18" t="e">
        <f t="shared" ref="D12" si="0">(D13-D32)/D11</f>
        <v>#DIV/0!</v>
      </c>
      <c r="E12" s="18" t="e">
        <f t="shared" ref="E12" si="1">(E13-E32)/E11</f>
        <v>#DIV/0!</v>
      </c>
    </row>
    <row r="13" spans="1:7" ht="25.5" x14ac:dyDescent="0.3">
      <c r="A13" s="5" t="s">
        <v>11</v>
      </c>
      <c r="B13" s="6" t="s">
        <v>2</v>
      </c>
      <c r="C13" s="48"/>
      <c r="D13" s="61">
        <f>C13</f>
        <v>0</v>
      </c>
      <c r="E13" s="61">
        <f>D13</f>
        <v>0</v>
      </c>
      <c r="F13" s="17"/>
    </row>
    <row r="14" spans="1:7" x14ac:dyDescent="0.3">
      <c r="A14" s="7" t="s">
        <v>0</v>
      </c>
      <c r="B14" s="8"/>
      <c r="C14" s="18">
        <v>0</v>
      </c>
      <c r="D14" s="18">
        <v>0</v>
      </c>
      <c r="E14" s="18">
        <v>0</v>
      </c>
      <c r="G14" s="17"/>
    </row>
    <row r="15" spans="1:7" s="22" customFormat="1" ht="25.5" x14ac:dyDescent="0.3">
      <c r="A15" s="19" t="s">
        <v>12</v>
      </c>
      <c r="B15" s="20" t="s">
        <v>2</v>
      </c>
      <c r="C15" s="48"/>
      <c r="D15" s="56">
        <f>C15</f>
        <v>0</v>
      </c>
      <c r="E15" s="56">
        <f>D15</f>
        <v>0</v>
      </c>
    </row>
    <row r="16" spans="1:7" s="22" customFormat="1" x14ac:dyDescent="0.3">
      <c r="A16" s="23" t="s">
        <v>1</v>
      </c>
      <c r="B16" s="24"/>
      <c r="C16" s="34">
        <v>0</v>
      </c>
      <c r="D16" s="34">
        <v>0</v>
      </c>
      <c r="E16" s="34">
        <v>0</v>
      </c>
    </row>
    <row r="17" spans="1:8" s="22" customFormat="1" ht="25.5" x14ac:dyDescent="0.3">
      <c r="A17" s="19" t="s">
        <v>29</v>
      </c>
      <c r="B17" s="20" t="s">
        <v>2</v>
      </c>
      <c r="C17" s="56"/>
      <c r="D17" s="56">
        <v>5500</v>
      </c>
      <c r="E17" s="56">
        <v>5500</v>
      </c>
    </row>
    <row r="18" spans="1:8" s="22" customFormat="1" x14ac:dyDescent="0.3">
      <c r="A18" s="26" t="s">
        <v>4</v>
      </c>
      <c r="B18" s="27" t="s">
        <v>3</v>
      </c>
      <c r="C18" s="34"/>
      <c r="D18" s="34"/>
      <c r="E18" s="34"/>
      <c r="F18" s="22" t="s">
        <v>31</v>
      </c>
      <c r="G18" s="22" t="s">
        <v>31</v>
      </c>
    </row>
    <row r="19" spans="1:8" s="22" customFormat="1" ht="21.95" customHeight="1" x14ac:dyDescent="0.3">
      <c r="A19" s="26" t="s">
        <v>25</v>
      </c>
      <c r="B19" s="20" t="s">
        <v>26</v>
      </c>
      <c r="C19" s="34" t="e">
        <f>C17/C18/12*1000+200</f>
        <v>#DIV/0!</v>
      </c>
      <c r="D19" s="34" t="e">
        <f t="shared" ref="D19:E33" si="2">C19</f>
        <v>#DIV/0!</v>
      </c>
      <c r="E19" s="34" t="e">
        <f t="shared" si="2"/>
        <v>#DIV/0!</v>
      </c>
    </row>
    <row r="20" spans="1:8" s="22" customFormat="1" ht="25.5" x14ac:dyDescent="0.3">
      <c r="A20" s="19" t="s">
        <v>30</v>
      </c>
      <c r="B20" s="20" t="s">
        <v>2</v>
      </c>
      <c r="C20" s="56"/>
      <c r="D20" s="56">
        <f t="shared" si="2"/>
        <v>0</v>
      </c>
      <c r="E20" s="56">
        <f t="shared" si="2"/>
        <v>0</v>
      </c>
    </row>
    <row r="21" spans="1:8" s="22" customFormat="1" x14ac:dyDescent="0.3">
      <c r="A21" s="26" t="s">
        <v>4</v>
      </c>
      <c r="B21" s="27" t="s">
        <v>3</v>
      </c>
      <c r="C21" s="34"/>
      <c r="D21" s="34">
        <f t="shared" si="2"/>
        <v>0</v>
      </c>
      <c r="E21" s="34">
        <f t="shared" si="2"/>
        <v>0</v>
      </c>
      <c r="G21" s="22" t="s">
        <v>31</v>
      </c>
      <c r="H21" s="22" t="s">
        <v>31</v>
      </c>
    </row>
    <row r="22" spans="1:8" s="22" customFormat="1" ht="21.95" customHeight="1" x14ac:dyDescent="0.3">
      <c r="A22" s="26" t="s">
        <v>25</v>
      </c>
      <c r="B22" s="20" t="s">
        <v>26</v>
      </c>
      <c r="C22" s="34" t="e">
        <f>C20/12/C21*1000</f>
        <v>#DIV/0!</v>
      </c>
      <c r="D22" s="34" t="e">
        <f t="shared" si="2"/>
        <v>#DIV/0!</v>
      </c>
      <c r="E22" s="34" t="e">
        <f t="shared" si="2"/>
        <v>#DIV/0!</v>
      </c>
    </row>
    <row r="23" spans="1:8" s="22" customFormat="1" ht="39" x14ac:dyDescent="0.3">
      <c r="A23" s="28" t="s">
        <v>36</v>
      </c>
      <c r="B23" s="20" t="s">
        <v>2</v>
      </c>
      <c r="C23" s="56"/>
      <c r="D23" s="56">
        <f t="shared" si="2"/>
        <v>0</v>
      </c>
      <c r="E23" s="56">
        <f t="shared" si="2"/>
        <v>0</v>
      </c>
    </row>
    <row r="24" spans="1:8" s="22" customFormat="1" x14ac:dyDescent="0.3">
      <c r="A24" s="26" t="s">
        <v>4</v>
      </c>
      <c r="B24" s="27" t="s">
        <v>3</v>
      </c>
      <c r="C24" s="34"/>
      <c r="D24" s="34">
        <f t="shared" si="2"/>
        <v>0</v>
      </c>
      <c r="E24" s="34">
        <f t="shared" si="2"/>
        <v>0</v>
      </c>
    </row>
    <row r="25" spans="1:8" s="22" customFormat="1" ht="21.95" customHeight="1" x14ac:dyDescent="0.3">
      <c r="A25" s="26" t="s">
        <v>25</v>
      </c>
      <c r="B25" s="20" t="s">
        <v>26</v>
      </c>
      <c r="C25" s="34" t="e">
        <f>C23/C24/12*1000</f>
        <v>#DIV/0!</v>
      </c>
      <c r="D25" s="34" t="e">
        <f t="shared" si="2"/>
        <v>#DIV/0!</v>
      </c>
      <c r="E25" s="34" t="e">
        <f t="shared" si="2"/>
        <v>#DIV/0!</v>
      </c>
    </row>
    <row r="26" spans="1:8" s="22" customFormat="1" ht="25.5" x14ac:dyDescent="0.3">
      <c r="A26" s="19" t="s">
        <v>22</v>
      </c>
      <c r="B26" s="20" t="s">
        <v>2</v>
      </c>
      <c r="C26" s="56"/>
      <c r="D26" s="56">
        <f t="shared" si="2"/>
        <v>0</v>
      </c>
      <c r="E26" s="56">
        <f t="shared" si="2"/>
        <v>0</v>
      </c>
    </row>
    <row r="27" spans="1:8" s="22" customFormat="1" x14ac:dyDescent="0.3">
      <c r="A27" s="26" t="s">
        <v>4</v>
      </c>
      <c r="B27" s="27" t="s">
        <v>3</v>
      </c>
      <c r="C27" s="34"/>
      <c r="D27" s="34">
        <f t="shared" si="2"/>
        <v>0</v>
      </c>
      <c r="E27" s="34">
        <f t="shared" si="2"/>
        <v>0</v>
      </c>
    </row>
    <row r="28" spans="1:8" s="22" customFormat="1" ht="21.95" customHeight="1" x14ac:dyDescent="0.3">
      <c r="A28" s="26" t="s">
        <v>25</v>
      </c>
      <c r="B28" s="20" t="s">
        <v>26</v>
      </c>
      <c r="C28" s="34" t="e">
        <f>C26/12/C27*1000</f>
        <v>#DIV/0!</v>
      </c>
      <c r="D28" s="34" t="e">
        <f t="shared" si="2"/>
        <v>#DIV/0!</v>
      </c>
      <c r="E28" s="34" t="e">
        <f t="shared" si="2"/>
        <v>#DIV/0!</v>
      </c>
    </row>
    <row r="29" spans="1:8" s="22" customFormat="1" ht="25.5" x14ac:dyDescent="0.3">
      <c r="A29" s="19" t="s">
        <v>5</v>
      </c>
      <c r="B29" s="20" t="s">
        <v>2</v>
      </c>
      <c r="C29" s="48"/>
      <c r="D29" s="48">
        <f t="shared" si="2"/>
        <v>0</v>
      </c>
      <c r="E29" s="48">
        <f t="shared" si="2"/>
        <v>0</v>
      </c>
    </row>
    <row r="30" spans="1:8" s="22" customFormat="1" ht="36.75" x14ac:dyDescent="0.3">
      <c r="A30" s="28" t="s">
        <v>6</v>
      </c>
      <c r="B30" s="20" t="s">
        <v>2</v>
      </c>
      <c r="C30" s="56"/>
      <c r="D30" s="56">
        <f t="shared" si="2"/>
        <v>0</v>
      </c>
      <c r="E30" s="56">
        <f t="shared" si="2"/>
        <v>0</v>
      </c>
    </row>
    <row r="31" spans="1:8" ht="25.5" x14ac:dyDescent="0.3">
      <c r="A31" s="11" t="s">
        <v>7</v>
      </c>
      <c r="B31" s="6" t="s">
        <v>2</v>
      </c>
      <c r="C31" s="48"/>
      <c r="D31" s="56">
        <f t="shared" si="2"/>
        <v>0</v>
      </c>
      <c r="E31" s="56">
        <f t="shared" si="2"/>
        <v>0</v>
      </c>
    </row>
    <row r="32" spans="1:8" ht="36.75" x14ac:dyDescent="0.3">
      <c r="A32" s="11" t="s">
        <v>8</v>
      </c>
      <c r="B32" s="6" t="s">
        <v>2</v>
      </c>
      <c r="C32" s="48"/>
      <c r="D32" s="56">
        <v>0</v>
      </c>
      <c r="E32" s="56">
        <v>0</v>
      </c>
    </row>
    <row r="33" spans="1:5" ht="38.25" customHeight="1" x14ac:dyDescent="0.3">
      <c r="A33" s="11" t="s">
        <v>9</v>
      </c>
      <c r="B33" s="6" t="s">
        <v>2</v>
      </c>
      <c r="C33" s="48"/>
      <c r="D33" s="56">
        <f t="shared" si="2"/>
        <v>0</v>
      </c>
      <c r="E33" s="56">
        <f t="shared" si="2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C27" sqref="C2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x14ac:dyDescent="0.3">
      <c r="A4" s="83" t="s">
        <v>35</v>
      </c>
      <c r="B4" s="83"/>
      <c r="C4" s="83"/>
      <c r="D4" s="83"/>
      <c r="E4" s="83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76</v>
      </c>
      <c r="D11" s="51">
        <v>76</v>
      </c>
      <c r="E11" s="51">
        <v>79</v>
      </c>
    </row>
    <row r="12" spans="1:7" ht="25.5" x14ac:dyDescent="0.3">
      <c r="A12" s="9" t="s">
        <v>23</v>
      </c>
      <c r="B12" s="6" t="s">
        <v>2</v>
      </c>
      <c r="C12" s="18">
        <f>(C13-C32)/C11</f>
        <v>1386.8351526315789</v>
      </c>
      <c r="D12" s="18">
        <f t="shared" ref="D12" si="0">(D13-D32)/D11</f>
        <v>1386.8351526315789</v>
      </c>
      <c r="E12" s="18">
        <f t="shared" ref="E12" si="1">(E13-E32)/E11</f>
        <v>1334.1705265822786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105607.4716</v>
      </c>
      <c r="D13" s="48">
        <f t="shared" ref="D13" si="2">D15+D29+D30+D33+D31+D32</f>
        <v>105607.4716</v>
      </c>
      <c r="E13" s="48">
        <f t="shared" ref="E13" si="3">E15+E29+E30+E33+E31+E32</f>
        <v>105607.4716</v>
      </c>
    </row>
    <row r="14" spans="1:7" x14ac:dyDescent="0.3">
      <c r="A14" s="7" t="s">
        <v>0</v>
      </c>
      <c r="B14" s="8"/>
      <c r="C14" s="18"/>
      <c r="D14" s="18">
        <f t="shared" ref="D14:D31" si="4">C14</f>
        <v>0</v>
      </c>
      <c r="E14" s="18">
        <f t="shared" ref="E14:E33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85362</v>
      </c>
      <c r="D15" s="48">
        <f>D17+D20+D23+D26</f>
        <v>85362</v>
      </c>
      <c r="E15" s="48">
        <f t="shared" ref="E15" si="6">E17+E20+E23+E26</f>
        <v>85362</v>
      </c>
    </row>
    <row r="16" spans="1:7" x14ac:dyDescent="0.3">
      <c r="A16" s="7" t="s">
        <v>1</v>
      </c>
      <c r="B16" s="8"/>
      <c r="C16" s="18"/>
      <c r="D16" s="18">
        <f t="shared" si="4"/>
        <v>0</v>
      </c>
      <c r="E16" s="18">
        <f t="shared" si="5"/>
        <v>0</v>
      </c>
    </row>
    <row r="17" spans="1:5" s="22" customFormat="1" ht="25.5" x14ac:dyDescent="0.3">
      <c r="A17" s="19" t="s">
        <v>29</v>
      </c>
      <c r="B17" s="54" t="s">
        <v>2</v>
      </c>
      <c r="C17" s="55">
        <v>5819</v>
      </c>
      <c r="D17" s="48">
        <f>C17</f>
        <v>5819</v>
      </c>
      <c r="E17" s="48">
        <f t="shared" si="5"/>
        <v>5819</v>
      </c>
    </row>
    <row r="18" spans="1:5" s="22" customFormat="1" x14ac:dyDescent="0.3">
      <c r="A18" s="26" t="s">
        <v>4</v>
      </c>
      <c r="B18" s="27" t="s">
        <v>3</v>
      </c>
      <c r="C18" s="44">
        <v>2</v>
      </c>
      <c r="D18" s="18">
        <f t="shared" si="4"/>
        <v>2</v>
      </c>
      <c r="E18" s="18">
        <f t="shared" si="5"/>
        <v>2</v>
      </c>
    </row>
    <row r="19" spans="1:5" s="22" customFormat="1" ht="21.95" customHeight="1" x14ac:dyDescent="0.3">
      <c r="A19" s="26" t="s">
        <v>25</v>
      </c>
      <c r="B19" s="20" t="s">
        <v>26</v>
      </c>
      <c r="C19" s="43">
        <f>C17/C18/12*1000+200</f>
        <v>242658.33333333334</v>
      </c>
      <c r="D19" s="43">
        <f>D17/D18/12*1000+200</f>
        <v>242658.33333333334</v>
      </c>
      <c r="E19" s="18">
        <f t="shared" si="5"/>
        <v>242658.33333333334</v>
      </c>
    </row>
    <row r="20" spans="1:5" s="22" customFormat="1" ht="25.5" x14ac:dyDescent="0.3">
      <c r="A20" s="19" t="s">
        <v>30</v>
      </c>
      <c r="B20" s="54" t="s">
        <v>2</v>
      </c>
      <c r="C20" s="55">
        <v>59962</v>
      </c>
      <c r="D20" s="48">
        <f>C20</f>
        <v>59962</v>
      </c>
      <c r="E20" s="48">
        <f t="shared" si="5"/>
        <v>59962</v>
      </c>
    </row>
    <row r="21" spans="1:5" s="22" customFormat="1" x14ac:dyDescent="0.3">
      <c r="A21" s="26" t="s">
        <v>4</v>
      </c>
      <c r="B21" s="27" t="s">
        <v>3</v>
      </c>
      <c r="C21" s="44">
        <v>16.600000000000001</v>
      </c>
      <c r="D21" s="18">
        <f t="shared" si="4"/>
        <v>16.600000000000001</v>
      </c>
      <c r="E21" s="18">
        <f t="shared" si="5"/>
        <v>16.600000000000001</v>
      </c>
    </row>
    <row r="22" spans="1:5" ht="21.95" customHeight="1" x14ac:dyDescent="0.3">
      <c r="A22" s="9" t="s">
        <v>25</v>
      </c>
      <c r="B22" s="6" t="s">
        <v>26</v>
      </c>
      <c r="C22" s="43">
        <f>C20/12/C21*1000</f>
        <v>301014.05622489954</v>
      </c>
      <c r="D22" s="43">
        <f>D20/12/D21*1000</f>
        <v>301014.05622489954</v>
      </c>
      <c r="E22" s="18">
        <f t="shared" si="5"/>
        <v>301014.05622489954</v>
      </c>
    </row>
    <row r="23" spans="1:5" ht="39" x14ac:dyDescent="0.3">
      <c r="A23" s="11" t="s">
        <v>36</v>
      </c>
      <c r="B23" s="53" t="s">
        <v>2</v>
      </c>
      <c r="C23" s="55">
        <v>4590</v>
      </c>
      <c r="D23" s="48">
        <f>C23</f>
        <v>4590</v>
      </c>
      <c r="E23" s="48">
        <f t="shared" si="5"/>
        <v>4590</v>
      </c>
    </row>
    <row r="24" spans="1:5" x14ac:dyDescent="0.3">
      <c r="A24" s="9" t="s">
        <v>4</v>
      </c>
      <c r="B24" s="10" t="s">
        <v>3</v>
      </c>
      <c r="C24" s="44">
        <v>2.5</v>
      </c>
      <c r="D24" s="18">
        <f t="shared" si="4"/>
        <v>2.5</v>
      </c>
      <c r="E24" s="18">
        <f t="shared" si="5"/>
        <v>2.5</v>
      </c>
    </row>
    <row r="25" spans="1:5" ht="21.95" customHeight="1" x14ac:dyDescent="0.3">
      <c r="A25" s="9" t="s">
        <v>25</v>
      </c>
      <c r="B25" s="6" t="s">
        <v>26</v>
      </c>
      <c r="C25" s="43">
        <f>C23/C24/12*1000</f>
        <v>153000</v>
      </c>
      <c r="D25" s="18">
        <f t="shared" si="4"/>
        <v>153000</v>
      </c>
      <c r="E25" s="18">
        <f t="shared" si="5"/>
        <v>153000</v>
      </c>
    </row>
    <row r="26" spans="1:5" ht="25.5" x14ac:dyDescent="0.3">
      <c r="A26" s="5" t="s">
        <v>22</v>
      </c>
      <c r="B26" s="53" t="s">
        <v>2</v>
      </c>
      <c r="C26" s="55">
        <v>14991</v>
      </c>
      <c r="D26" s="48">
        <f>C26</f>
        <v>14991</v>
      </c>
      <c r="E26" s="48">
        <f t="shared" si="5"/>
        <v>14991</v>
      </c>
    </row>
    <row r="27" spans="1:5" x14ac:dyDescent="0.3">
      <c r="A27" s="9" t="s">
        <v>4</v>
      </c>
      <c r="B27" s="10" t="s">
        <v>3</v>
      </c>
      <c r="C27" s="44">
        <v>18</v>
      </c>
      <c r="D27" s="18">
        <f t="shared" si="4"/>
        <v>18</v>
      </c>
      <c r="E27" s="18">
        <f t="shared" si="5"/>
        <v>18</v>
      </c>
    </row>
    <row r="28" spans="1:5" ht="21.95" customHeight="1" x14ac:dyDescent="0.3">
      <c r="A28" s="9" t="s">
        <v>25</v>
      </c>
      <c r="B28" s="6" t="s">
        <v>26</v>
      </c>
      <c r="C28" s="43">
        <f>C26/12/C27*1000</f>
        <v>69402.777777777766</v>
      </c>
      <c r="D28" s="43">
        <f>D26/12/D27*1000</f>
        <v>69402.777777777766</v>
      </c>
      <c r="E28" s="18">
        <f t="shared" si="5"/>
        <v>69402.777777777766</v>
      </c>
    </row>
    <row r="29" spans="1:5" ht="25.5" x14ac:dyDescent="0.3">
      <c r="A29" s="5" t="s">
        <v>5</v>
      </c>
      <c r="B29" s="6" t="s">
        <v>2</v>
      </c>
      <c r="C29" s="48">
        <f>C15*11.18%</f>
        <v>9543.4715999999989</v>
      </c>
      <c r="D29" s="48">
        <f t="shared" ref="D29" si="7">D15*11.18%</f>
        <v>9543.4715999999989</v>
      </c>
      <c r="E29" s="48">
        <f t="shared" ref="E29" si="8">E15*11.18%</f>
        <v>9543.4715999999989</v>
      </c>
    </row>
    <row r="30" spans="1:5" ht="36.75" x14ac:dyDescent="0.3">
      <c r="A30" s="11" t="s">
        <v>6</v>
      </c>
      <c r="B30" s="6" t="s">
        <v>2</v>
      </c>
      <c r="C30" s="48">
        <v>5760</v>
      </c>
      <c r="D30" s="48">
        <v>5760</v>
      </c>
      <c r="E30" s="48">
        <f t="shared" si="5"/>
        <v>5760</v>
      </c>
    </row>
    <row r="31" spans="1:5" ht="25.5" x14ac:dyDescent="0.3">
      <c r="A31" s="11" t="s">
        <v>7</v>
      </c>
      <c r="B31" s="6" t="s">
        <v>2</v>
      </c>
      <c r="C31" s="18">
        <v>0</v>
      </c>
      <c r="D31" s="18">
        <f t="shared" si="4"/>
        <v>0</v>
      </c>
      <c r="E31" s="18">
        <f t="shared" si="5"/>
        <v>0</v>
      </c>
    </row>
    <row r="32" spans="1:5" ht="36.75" x14ac:dyDescent="0.3">
      <c r="A32" s="11" t="s">
        <v>8</v>
      </c>
      <c r="B32" s="6" t="s">
        <v>2</v>
      </c>
      <c r="C32" s="48">
        <v>208</v>
      </c>
      <c r="D32" s="48">
        <v>208</v>
      </c>
      <c r="E32" s="48">
        <v>208</v>
      </c>
    </row>
    <row r="33" spans="1:5" ht="38.25" customHeight="1" x14ac:dyDescent="0.3">
      <c r="A33" s="11" t="s">
        <v>9</v>
      </c>
      <c r="B33" s="6" t="s">
        <v>2</v>
      </c>
      <c r="C33" s="62">
        <v>4734</v>
      </c>
      <c r="D33" s="62">
        <v>4734</v>
      </c>
      <c r="E33" s="48">
        <f t="shared" si="5"/>
        <v>4734</v>
      </c>
    </row>
    <row r="34" spans="1:5" x14ac:dyDescent="0.3">
      <c r="C34" s="17">
        <f>C33+C32+C31+C30+C29+C15</f>
        <v>105607.47159999999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10" workbookViewId="0">
      <selection activeCell="D33" sqref="D33:E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7" customWidth="1"/>
    <col min="5" max="5" width="12" style="42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45.75" customHeight="1" x14ac:dyDescent="0.3">
      <c r="A4" s="88" t="s">
        <v>50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13</v>
      </c>
      <c r="D11" s="51">
        <v>13</v>
      </c>
      <c r="E11" s="51">
        <v>17</v>
      </c>
    </row>
    <row r="12" spans="1:7" ht="25.5" x14ac:dyDescent="0.3">
      <c r="A12" s="9" t="s">
        <v>23</v>
      </c>
      <c r="B12" s="6" t="s">
        <v>2</v>
      </c>
      <c r="C12" s="18">
        <f>(C13-C32)/C11</f>
        <v>4865.3121846153845</v>
      </c>
      <c r="D12" s="18">
        <f t="shared" ref="D12" si="0">(D13-D32)/D11</f>
        <v>4865.3121846153845</v>
      </c>
      <c r="E12" s="18">
        <f t="shared" ref="E12" si="1">(E13-E32)/E11</f>
        <v>3720.5328470588238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63457.058400000002</v>
      </c>
      <c r="D13" s="48">
        <f t="shared" ref="D13" si="2">D15+D29+D30+D33+D31+D32</f>
        <v>63457.058400000002</v>
      </c>
      <c r="E13" s="48">
        <f t="shared" ref="E13" si="3">E15+E29+E30+E33+E31+E32</f>
        <v>63457.058400000002</v>
      </c>
    </row>
    <row r="14" spans="1:7" x14ac:dyDescent="0.3">
      <c r="A14" s="7" t="s">
        <v>0</v>
      </c>
      <c r="B14" s="8"/>
      <c r="C14" s="18"/>
      <c r="D14" s="18">
        <f t="shared" ref="D14:D31" si="4">C14</f>
        <v>0</v>
      </c>
      <c r="E14" s="18">
        <f t="shared" ref="E14:E32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47988</v>
      </c>
      <c r="D15" s="48">
        <f>D17+D20+D23+D26</f>
        <v>47988</v>
      </c>
      <c r="E15" s="48">
        <f t="shared" ref="E15" si="6">E17+E20+E23+E26</f>
        <v>47988</v>
      </c>
    </row>
    <row r="16" spans="1:7" x14ac:dyDescent="0.3">
      <c r="A16" s="7" t="s">
        <v>1</v>
      </c>
      <c r="B16" s="8"/>
      <c r="C16" s="18"/>
      <c r="D16" s="18">
        <f t="shared" si="4"/>
        <v>0</v>
      </c>
      <c r="E16" s="18">
        <f t="shared" si="5"/>
        <v>0</v>
      </c>
    </row>
    <row r="17" spans="1:5" s="22" customFormat="1" ht="25.5" x14ac:dyDescent="0.3">
      <c r="A17" s="19" t="s">
        <v>29</v>
      </c>
      <c r="B17" s="54" t="s">
        <v>2</v>
      </c>
      <c r="C17" s="55">
        <v>2948</v>
      </c>
      <c r="D17" s="48">
        <f>C17</f>
        <v>2948</v>
      </c>
      <c r="E17" s="48">
        <f t="shared" si="5"/>
        <v>2948</v>
      </c>
    </row>
    <row r="18" spans="1:5" s="22" customFormat="1" x14ac:dyDescent="0.3">
      <c r="A18" s="26" t="s">
        <v>4</v>
      </c>
      <c r="B18" s="27" t="s">
        <v>3</v>
      </c>
      <c r="C18" s="44">
        <v>1</v>
      </c>
      <c r="D18" s="18">
        <f t="shared" si="4"/>
        <v>1</v>
      </c>
      <c r="E18" s="18">
        <f t="shared" si="5"/>
        <v>1</v>
      </c>
    </row>
    <row r="19" spans="1:5" s="22" customFormat="1" ht="21.95" customHeight="1" x14ac:dyDescent="0.3">
      <c r="A19" s="26" t="s">
        <v>25</v>
      </c>
      <c r="B19" s="20" t="s">
        <v>26</v>
      </c>
      <c r="C19" s="43">
        <f>C17/C18/12*1000+200</f>
        <v>245866.66666666666</v>
      </c>
      <c r="D19" s="43">
        <f>D17/D18/12*1000+200</f>
        <v>245866.66666666666</v>
      </c>
      <c r="E19" s="18">
        <f t="shared" si="5"/>
        <v>245866.66666666666</v>
      </c>
    </row>
    <row r="20" spans="1:5" s="22" customFormat="1" ht="25.5" x14ac:dyDescent="0.3">
      <c r="A20" s="19" t="s">
        <v>30</v>
      </c>
      <c r="B20" s="54" t="s">
        <v>2</v>
      </c>
      <c r="C20" s="55">
        <v>30241</v>
      </c>
      <c r="D20" s="48">
        <f>C20</f>
        <v>30241</v>
      </c>
      <c r="E20" s="48">
        <f t="shared" si="5"/>
        <v>30241</v>
      </c>
    </row>
    <row r="21" spans="1:5" s="22" customFormat="1" x14ac:dyDescent="0.3">
      <c r="A21" s="26" t="s">
        <v>4</v>
      </c>
      <c r="B21" s="27" t="s">
        <v>3</v>
      </c>
      <c r="C21" s="44">
        <v>8.25</v>
      </c>
      <c r="D21" s="18">
        <f t="shared" si="4"/>
        <v>8.25</v>
      </c>
      <c r="E21" s="18">
        <f t="shared" si="5"/>
        <v>8.25</v>
      </c>
    </row>
    <row r="22" spans="1:5" ht="21.95" customHeight="1" x14ac:dyDescent="0.3">
      <c r="A22" s="9" t="s">
        <v>25</v>
      </c>
      <c r="B22" s="6" t="s">
        <v>26</v>
      </c>
      <c r="C22" s="43">
        <f>C20/12/C21*1000</f>
        <v>305464.6464646465</v>
      </c>
      <c r="D22" s="43">
        <f>D20/12/D21*1000</f>
        <v>305464.6464646465</v>
      </c>
      <c r="E22" s="18">
        <f t="shared" si="5"/>
        <v>305464.6464646465</v>
      </c>
    </row>
    <row r="23" spans="1:5" ht="39" x14ac:dyDescent="0.3">
      <c r="A23" s="11" t="s">
        <v>36</v>
      </c>
      <c r="B23" s="53" t="s">
        <v>2</v>
      </c>
      <c r="C23" s="55">
        <v>2848</v>
      </c>
      <c r="D23" s="48">
        <f>C23</f>
        <v>2848</v>
      </c>
      <c r="E23" s="48">
        <f t="shared" si="5"/>
        <v>2848</v>
      </c>
    </row>
    <row r="24" spans="1:5" x14ac:dyDescent="0.3">
      <c r="A24" s="9" t="s">
        <v>4</v>
      </c>
      <c r="B24" s="10" t="s">
        <v>3</v>
      </c>
      <c r="C24" s="44">
        <v>2</v>
      </c>
      <c r="D24" s="18">
        <f t="shared" si="4"/>
        <v>2</v>
      </c>
      <c r="E24" s="18">
        <f t="shared" si="5"/>
        <v>2</v>
      </c>
    </row>
    <row r="25" spans="1:5" ht="21.95" customHeight="1" x14ac:dyDescent="0.3">
      <c r="A25" s="9" t="s">
        <v>25</v>
      </c>
      <c r="B25" s="6" t="s">
        <v>26</v>
      </c>
      <c r="C25" s="43">
        <f>C23/C24/12*1000</f>
        <v>118666.66666666667</v>
      </c>
      <c r="D25" s="18">
        <f t="shared" si="4"/>
        <v>118666.66666666667</v>
      </c>
      <c r="E25" s="18">
        <f t="shared" si="5"/>
        <v>118666.66666666667</v>
      </c>
    </row>
    <row r="26" spans="1:5" ht="25.5" x14ac:dyDescent="0.3">
      <c r="A26" s="5" t="s">
        <v>22</v>
      </c>
      <c r="B26" s="53" t="s">
        <v>2</v>
      </c>
      <c r="C26" s="55">
        <v>11951</v>
      </c>
      <c r="D26" s="48">
        <f>C26</f>
        <v>11951</v>
      </c>
      <c r="E26" s="48">
        <f t="shared" si="5"/>
        <v>11951</v>
      </c>
    </row>
    <row r="27" spans="1:5" x14ac:dyDescent="0.3">
      <c r="A27" s="9" t="s">
        <v>4</v>
      </c>
      <c r="B27" s="10" t="s">
        <v>3</v>
      </c>
      <c r="C27" s="44">
        <v>14.5</v>
      </c>
      <c r="D27" s="18">
        <f t="shared" si="4"/>
        <v>14.5</v>
      </c>
      <c r="E27" s="18">
        <f t="shared" si="5"/>
        <v>14.5</v>
      </c>
    </row>
    <row r="28" spans="1:5" ht="21.95" customHeight="1" x14ac:dyDescent="0.3">
      <c r="A28" s="9" t="s">
        <v>25</v>
      </c>
      <c r="B28" s="6" t="s">
        <v>26</v>
      </c>
      <c r="C28" s="43">
        <f>C26/12/C27*1000</f>
        <v>68683.908045977005</v>
      </c>
      <c r="D28" s="43">
        <f>D26/12/D27*1000</f>
        <v>68683.908045977005</v>
      </c>
      <c r="E28" s="18">
        <f t="shared" si="5"/>
        <v>68683.908045977005</v>
      </c>
    </row>
    <row r="29" spans="1:5" ht="25.5" x14ac:dyDescent="0.3">
      <c r="A29" s="5" t="s">
        <v>5</v>
      </c>
      <c r="B29" s="6" t="s">
        <v>2</v>
      </c>
      <c r="C29" s="48">
        <f>C15*11.18%</f>
        <v>5365.0583999999999</v>
      </c>
      <c r="D29" s="48">
        <f t="shared" ref="D29" si="7">D15*11.18%</f>
        <v>5365.0583999999999</v>
      </c>
      <c r="E29" s="48">
        <f t="shared" ref="E29" si="8">E15*11.18%</f>
        <v>5365.0583999999999</v>
      </c>
    </row>
    <row r="30" spans="1:5" ht="36.75" x14ac:dyDescent="0.3">
      <c r="A30" s="11" t="s">
        <v>6</v>
      </c>
      <c r="B30" s="6" t="s">
        <v>2</v>
      </c>
      <c r="C30" s="48">
        <v>5979</v>
      </c>
      <c r="D30" s="48">
        <v>5979</v>
      </c>
      <c r="E30" s="48">
        <f t="shared" si="5"/>
        <v>5979</v>
      </c>
    </row>
    <row r="31" spans="1:5" ht="25.5" x14ac:dyDescent="0.3">
      <c r="A31" s="11" t="s">
        <v>7</v>
      </c>
      <c r="B31" s="6" t="s">
        <v>2</v>
      </c>
      <c r="C31" s="18">
        <v>500</v>
      </c>
      <c r="D31" s="18">
        <f t="shared" si="4"/>
        <v>500</v>
      </c>
      <c r="E31" s="18">
        <f t="shared" si="5"/>
        <v>500</v>
      </c>
    </row>
    <row r="32" spans="1:5" ht="36.75" x14ac:dyDescent="0.3">
      <c r="A32" s="11" t="s">
        <v>8</v>
      </c>
      <c r="B32" s="6" t="s">
        <v>2</v>
      </c>
      <c r="C32" s="48">
        <v>208</v>
      </c>
      <c r="D32" s="48">
        <v>208</v>
      </c>
      <c r="E32" s="48">
        <f t="shared" si="5"/>
        <v>208</v>
      </c>
    </row>
    <row r="33" spans="1:5" ht="38.25" customHeight="1" x14ac:dyDescent="0.3">
      <c r="A33" s="11" t="s">
        <v>9</v>
      </c>
      <c r="B33" s="6" t="s">
        <v>2</v>
      </c>
      <c r="C33" s="48">
        <v>3417</v>
      </c>
      <c r="D33" s="18">
        <f t="shared" ref="D33" si="9">C33</f>
        <v>3417</v>
      </c>
      <c r="E33" s="18">
        <f t="shared" ref="E33" si="10">D33</f>
        <v>3417</v>
      </c>
    </row>
    <row r="34" spans="1:5" x14ac:dyDescent="0.3">
      <c r="C34" s="17">
        <f>C33+C32+C31+C30+C29+C15</f>
        <v>63457.058400000002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10" workbookViewId="0">
      <selection activeCell="D33" sqref="D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54" customHeight="1" x14ac:dyDescent="0.3">
      <c r="A4" s="88" t="s">
        <v>49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41</v>
      </c>
      <c r="D11" s="51">
        <v>41</v>
      </c>
      <c r="E11" s="51">
        <v>39</v>
      </c>
    </row>
    <row r="12" spans="1:7" ht="25.5" x14ac:dyDescent="0.3">
      <c r="A12" s="9" t="s">
        <v>23</v>
      </c>
      <c r="B12" s="6" t="s">
        <v>2</v>
      </c>
      <c r="C12" s="18">
        <f>(C13-C32)/C11</f>
        <v>2156.5514634146343</v>
      </c>
      <c r="D12" s="18">
        <f t="shared" ref="D12" si="0">(D13-D32)/D11</f>
        <v>2156.5514634146343</v>
      </c>
      <c r="E12" s="18">
        <f t="shared" ref="E12" si="1">(E13-E32)/E11</f>
        <v>2267.143846153846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88626.61</v>
      </c>
      <c r="D13" s="48">
        <f t="shared" ref="D13" si="2">D15+D29+D30+D33+D31+D32</f>
        <v>88626.61</v>
      </c>
      <c r="E13" s="48">
        <f t="shared" ref="E13" si="3">E15+E29+E30+E33+E31+E32</f>
        <v>88626.61</v>
      </c>
    </row>
    <row r="14" spans="1:7" x14ac:dyDescent="0.3">
      <c r="A14" s="7" t="s">
        <v>0</v>
      </c>
      <c r="B14" s="8"/>
      <c r="C14" s="18"/>
      <c r="D14" s="18">
        <f t="shared" ref="D14:D33" si="4">C14</f>
        <v>0</v>
      </c>
      <c r="E14" s="18">
        <f t="shared" ref="E14:E33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68950</v>
      </c>
      <c r="D15" s="48">
        <f>D17+D20+D23+D26</f>
        <v>68950</v>
      </c>
      <c r="E15" s="48">
        <f t="shared" ref="E15" si="6">E17+E20+E23+E26</f>
        <v>68950</v>
      </c>
    </row>
    <row r="16" spans="1:7" x14ac:dyDescent="0.3">
      <c r="A16" s="7" t="s">
        <v>1</v>
      </c>
      <c r="B16" s="8"/>
      <c r="C16" s="18"/>
      <c r="D16" s="18">
        <f t="shared" si="4"/>
        <v>0</v>
      </c>
      <c r="E16" s="18">
        <f t="shared" si="5"/>
        <v>0</v>
      </c>
    </row>
    <row r="17" spans="1:5" s="22" customFormat="1" ht="25.5" x14ac:dyDescent="0.3">
      <c r="A17" s="19" t="s">
        <v>29</v>
      </c>
      <c r="B17" s="54" t="s">
        <v>2</v>
      </c>
      <c r="C17" s="55">
        <v>5528</v>
      </c>
      <c r="D17" s="48">
        <f>C17</f>
        <v>5528</v>
      </c>
      <c r="E17" s="48">
        <f t="shared" si="5"/>
        <v>5528</v>
      </c>
    </row>
    <row r="18" spans="1:5" s="22" customFormat="1" x14ac:dyDescent="0.3">
      <c r="A18" s="26" t="s">
        <v>4</v>
      </c>
      <c r="B18" s="27" t="s">
        <v>3</v>
      </c>
      <c r="C18" s="44">
        <v>2</v>
      </c>
      <c r="D18" s="18">
        <f t="shared" si="4"/>
        <v>2</v>
      </c>
      <c r="E18" s="18">
        <f t="shared" si="5"/>
        <v>2</v>
      </c>
    </row>
    <row r="19" spans="1:5" s="22" customFormat="1" ht="21.95" customHeight="1" x14ac:dyDescent="0.3">
      <c r="A19" s="26" t="s">
        <v>25</v>
      </c>
      <c r="B19" s="20" t="s">
        <v>26</v>
      </c>
      <c r="C19" s="43">
        <f>C17/C18/12*1000+200</f>
        <v>230533.33333333334</v>
      </c>
      <c r="D19" s="43">
        <f>D17/D18/12*1000+200</f>
        <v>230533.33333333334</v>
      </c>
      <c r="E19" s="18">
        <f t="shared" si="5"/>
        <v>230533.33333333334</v>
      </c>
    </row>
    <row r="20" spans="1:5" s="22" customFormat="1" ht="25.5" x14ac:dyDescent="0.3">
      <c r="A20" s="19" t="s">
        <v>30</v>
      </c>
      <c r="B20" s="54" t="s">
        <v>2</v>
      </c>
      <c r="C20" s="55">
        <v>46059</v>
      </c>
      <c r="D20" s="48">
        <f>C20</f>
        <v>46059</v>
      </c>
      <c r="E20" s="48">
        <f t="shared" si="5"/>
        <v>46059</v>
      </c>
    </row>
    <row r="21" spans="1:5" s="22" customFormat="1" x14ac:dyDescent="0.3">
      <c r="A21" s="26" t="s">
        <v>4</v>
      </c>
      <c r="B21" s="27" t="s">
        <v>3</v>
      </c>
      <c r="C21" s="44">
        <v>12.4</v>
      </c>
      <c r="D21" s="18">
        <f t="shared" si="4"/>
        <v>12.4</v>
      </c>
      <c r="E21" s="18">
        <f t="shared" si="5"/>
        <v>12.4</v>
      </c>
    </row>
    <row r="22" spans="1:5" s="22" customFormat="1" ht="21.95" customHeight="1" x14ac:dyDescent="0.3">
      <c r="A22" s="26" t="s">
        <v>25</v>
      </c>
      <c r="B22" s="20" t="s">
        <v>26</v>
      </c>
      <c r="C22" s="43">
        <f>C20/12/C21*1000</f>
        <v>309536.29032258061</v>
      </c>
      <c r="D22" s="43">
        <f>D20/12/D21*1000</f>
        <v>309536.29032258061</v>
      </c>
      <c r="E22" s="18">
        <f t="shared" si="5"/>
        <v>309536.29032258061</v>
      </c>
    </row>
    <row r="23" spans="1:5" ht="39" x14ac:dyDescent="0.3">
      <c r="A23" s="11" t="s">
        <v>36</v>
      </c>
      <c r="B23" s="53" t="s">
        <v>2</v>
      </c>
      <c r="C23" s="55">
        <v>3729</v>
      </c>
      <c r="D23" s="48">
        <f>C23</f>
        <v>3729</v>
      </c>
      <c r="E23" s="48">
        <f t="shared" si="5"/>
        <v>3729</v>
      </c>
    </row>
    <row r="24" spans="1:5" x14ac:dyDescent="0.3">
      <c r="A24" s="9" t="s">
        <v>4</v>
      </c>
      <c r="B24" s="10" t="s">
        <v>3</v>
      </c>
      <c r="C24" s="52">
        <v>1.75</v>
      </c>
      <c r="D24" s="18">
        <f t="shared" si="4"/>
        <v>1.75</v>
      </c>
      <c r="E24" s="49">
        <f t="shared" si="5"/>
        <v>1.75</v>
      </c>
    </row>
    <row r="25" spans="1:5" ht="21.95" customHeight="1" x14ac:dyDescent="0.3">
      <c r="A25" s="9" t="s">
        <v>25</v>
      </c>
      <c r="B25" s="6" t="s">
        <v>26</v>
      </c>
      <c r="C25" s="43">
        <f>C23/12/C24*1000</f>
        <v>177571.42857142858</v>
      </c>
      <c r="D25" s="18">
        <f t="shared" si="4"/>
        <v>177571.42857142858</v>
      </c>
      <c r="E25" s="18">
        <f t="shared" si="5"/>
        <v>177571.42857142858</v>
      </c>
    </row>
    <row r="26" spans="1:5" ht="25.5" x14ac:dyDescent="0.3">
      <c r="A26" s="5" t="s">
        <v>22</v>
      </c>
      <c r="B26" s="53" t="s">
        <v>2</v>
      </c>
      <c r="C26" s="55">
        <v>13634</v>
      </c>
      <c r="D26" s="48">
        <f>C26</f>
        <v>13634</v>
      </c>
      <c r="E26" s="48">
        <f t="shared" si="5"/>
        <v>13634</v>
      </c>
    </row>
    <row r="27" spans="1:5" x14ac:dyDescent="0.3">
      <c r="A27" s="9" t="s">
        <v>4</v>
      </c>
      <c r="B27" s="10" t="s">
        <v>3</v>
      </c>
      <c r="C27" s="44">
        <v>16.5</v>
      </c>
      <c r="D27" s="18">
        <f t="shared" si="4"/>
        <v>16.5</v>
      </c>
      <c r="E27" s="18">
        <f t="shared" si="5"/>
        <v>16.5</v>
      </c>
    </row>
    <row r="28" spans="1:5" ht="21.95" customHeight="1" x14ac:dyDescent="0.3">
      <c r="A28" s="9" t="s">
        <v>25</v>
      </c>
      <c r="B28" s="6" t="s">
        <v>26</v>
      </c>
      <c r="C28" s="43">
        <f>C26/12/C27*1000</f>
        <v>68858.585858585866</v>
      </c>
      <c r="D28" s="43">
        <f>D26/12/D27*1000</f>
        <v>68858.585858585866</v>
      </c>
      <c r="E28" s="18">
        <f t="shared" si="5"/>
        <v>68858.585858585866</v>
      </c>
    </row>
    <row r="29" spans="1:5" ht="25.5" x14ac:dyDescent="0.3">
      <c r="A29" s="5" t="s">
        <v>5</v>
      </c>
      <c r="B29" s="6" t="s">
        <v>2</v>
      </c>
      <c r="C29" s="48">
        <f>C15*11.18%</f>
        <v>7708.61</v>
      </c>
      <c r="D29" s="48">
        <f t="shared" ref="D29" si="7">D15*11.18%</f>
        <v>7708.61</v>
      </c>
      <c r="E29" s="48">
        <f t="shared" ref="E29" si="8">E15*11.18%</f>
        <v>7708.61</v>
      </c>
    </row>
    <row r="30" spans="1:5" ht="36.75" x14ac:dyDescent="0.3">
      <c r="A30" s="11" t="s">
        <v>6</v>
      </c>
      <c r="B30" s="6" t="s">
        <v>2</v>
      </c>
      <c r="C30" s="48">
        <v>5999</v>
      </c>
      <c r="D30" s="48">
        <v>5999</v>
      </c>
      <c r="E30" s="48">
        <f t="shared" si="5"/>
        <v>5999</v>
      </c>
    </row>
    <row r="31" spans="1:5" ht="25.5" x14ac:dyDescent="0.3">
      <c r="A31" s="11" t="s">
        <v>7</v>
      </c>
      <c r="B31" s="6" t="s">
        <v>2</v>
      </c>
      <c r="C31" s="48">
        <v>500</v>
      </c>
      <c r="D31" s="18">
        <f t="shared" si="4"/>
        <v>500</v>
      </c>
      <c r="E31" s="48">
        <f t="shared" si="5"/>
        <v>500</v>
      </c>
    </row>
    <row r="32" spans="1:5" ht="36.75" x14ac:dyDescent="0.3">
      <c r="A32" s="11" t="s">
        <v>8</v>
      </c>
      <c r="B32" s="6" t="s">
        <v>2</v>
      </c>
      <c r="C32" s="48">
        <v>208</v>
      </c>
      <c r="D32" s="48">
        <v>208</v>
      </c>
      <c r="E32" s="48">
        <f t="shared" si="5"/>
        <v>208</v>
      </c>
    </row>
    <row r="33" spans="1:5" ht="38.25" customHeight="1" x14ac:dyDescent="0.3">
      <c r="A33" s="11" t="s">
        <v>9</v>
      </c>
      <c r="B33" s="6" t="s">
        <v>2</v>
      </c>
      <c r="C33" s="48">
        <v>5261</v>
      </c>
      <c r="D33" s="18">
        <f t="shared" si="4"/>
        <v>5261</v>
      </c>
      <c r="E33" s="48">
        <f t="shared" si="5"/>
        <v>5261</v>
      </c>
    </row>
    <row r="34" spans="1:5" x14ac:dyDescent="0.3">
      <c r="C34" s="17">
        <f>C33+C32+C31+C30+C29+C15</f>
        <v>88626.61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13" workbookViewId="0">
      <selection activeCell="D33" sqref="D33:E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52.5" customHeight="1" x14ac:dyDescent="0.3">
      <c r="A4" s="88" t="s">
        <v>48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67" t="s">
        <v>18</v>
      </c>
      <c r="D10" s="32" t="s">
        <v>19</v>
      </c>
      <c r="E10" s="68" t="s">
        <v>13</v>
      </c>
    </row>
    <row r="11" spans="1:7" x14ac:dyDescent="0.3">
      <c r="A11" s="5" t="s">
        <v>20</v>
      </c>
      <c r="B11" s="6" t="s">
        <v>10</v>
      </c>
      <c r="C11" s="51">
        <v>19</v>
      </c>
      <c r="D11" s="51">
        <v>19</v>
      </c>
      <c r="E11" s="51">
        <v>18</v>
      </c>
    </row>
    <row r="12" spans="1:7" ht="25.5" x14ac:dyDescent="0.3">
      <c r="A12" s="9" t="s">
        <v>23</v>
      </c>
      <c r="B12" s="6" t="s">
        <v>2</v>
      </c>
      <c r="C12" s="18">
        <f>(C13-C32)/C11</f>
        <v>3715.5997368421049</v>
      </c>
      <c r="D12" s="18">
        <f t="shared" ref="D12" si="0">(D13-D32)/D11</f>
        <v>3715.5997368421049</v>
      </c>
      <c r="E12" s="18">
        <f t="shared" ref="E12" si="1">(E13-E32)/E11</f>
        <v>3922.0219444444438</v>
      </c>
      <c r="F12" s="2" t="s">
        <v>31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70804.39499999999</v>
      </c>
      <c r="D13" s="48">
        <f t="shared" ref="D13" si="2">D15+D29+D30+D33+D31+D32</f>
        <v>70804.39499999999</v>
      </c>
      <c r="E13" s="48">
        <f t="shared" ref="E13" si="3">E15+E29+E30+E33+E31+E32</f>
        <v>70804.39499999999</v>
      </c>
    </row>
    <row r="14" spans="1:7" x14ac:dyDescent="0.3">
      <c r="A14" s="7" t="s">
        <v>0</v>
      </c>
      <c r="B14" s="8"/>
      <c r="C14" s="18"/>
      <c r="D14" s="18">
        <f t="shared" ref="D14:D31" si="4">C14</f>
        <v>0</v>
      </c>
      <c r="E14" s="18">
        <f t="shared" ref="E14:E32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57025</v>
      </c>
      <c r="D15" s="48">
        <f>D17+D20+D23+D26</f>
        <v>57025</v>
      </c>
      <c r="E15" s="48">
        <f t="shared" ref="E15" si="6">E17+E20+E23+E26</f>
        <v>57025</v>
      </c>
    </row>
    <row r="16" spans="1:7" x14ac:dyDescent="0.3">
      <c r="A16" s="7" t="s">
        <v>1</v>
      </c>
      <c r="B16" s="8"/>
      <c r="C16" s="18"/>
      <c r="D16" s="18">
        <f t="shared" si="4"/>
        <v>0</v>
      </c>
      <c r="E16" s="18">
        <f t="shared" si="5"/>
        <v>0</v>
      </c>
    </row>
    <row r="17" spans="1:7" s="22" customFormat="1" ht="25.5" x14ac:dyDescent="0.3">
      <c r="A17" s="19" t="s">
        <v>29</v>
      </c>
      <c r="B17" s="54" t="s">
        <v>2</v>
      </c>
      <c r="C17" s="55">
        <v>5723</v>
      </c>
      <c r="D17" s="48">
        <f>C17</f>
        <v>5723</v>
      </c>
      <c r="E17" s="48">
        <f t="shared" si="5"/>
        <v>5723</v>
      </c>
    </row>
    <row r="18" spans="1:7" s="22" customFormat="1" x14ac:dyDescent="0.3">
      <c r="A18" s="26" t="s">
        <v>4</v>
      </c>
      <c r="B18" s="27" t="s">
        <v>3</v>
      </c>
      <c r="C18" s="44">
        <v>2</v>
      </c>
      <c r="D18" s="18">
        <f t="shared" si="4"/>
        <v>2</v>
      </c>
      <c r="E18" s="18">
        <f t="shared" si="5"/>
        <v>2</v>
      </c>
    </row>
    <row r="19" spans="1:7" s="22" customFormat="1" ht="21.95" customHeight="1" x14ac:dyDescent="0.3">
      <c r="A19" s="26" t="s">
        <v>25</v>
      </c>
      <c r="B19" s="20" t="s">
        <v>26</v>
      </c>
      <c r="C19" s="43">
        <f>C17/C18/12*1000+200</f>
        <v>238658.33333333334</v>
      </c>
      <c r="D19" s="43">
        <f>D17/D18/12*1000+200</f>
        <v>238658.33333333334</v>
      </c>
      <c r="E19" s="18">
        <f t="shared" si="5"/>
        <v>238658.33333333334</v>
      </c>
    </row>
    <row r="20" spans="1:7" s="22" customFormat="1" ht="25.5" x14ac:dyDescent="0.3">
      <c r="A20" s="19" t="s">
        <v>30</v>
      </c>
      <c r="B20" s="54" t="s">
        <v>2</v>
      </c>
      <c r="C20" s="55">
        <v>36688</v>
      </c>
      <c r="D20" s="48">
        <f>C20</f>
        <v>36688</v>
      </c>
      <c r="E20" s="48">
        <f t="shared" si="5"/>
        <v>36688</v>
      </c>
    </row>
    <row r="21" spans="1:7" s="22" customFormat="1" x14ac:dyDescent="0.3">
      <c r="A21" s="26" t="s">
        <v>4</v>
      </c>
      <c r="B21" s="27" t="s">
        <v>3</v>
      </c>
      <c r="C21" s="44">
        <v>8.75</v>
      </c>
      <c r="D21" s="18">
        <f t="shared" si="4"/>
        <v>8.75</v>
      </c>
      <c r="E21" s="18">
        <f t="shared" si="5"/>
        <v>8.75</v>
      </c>
    </row>
    <row r="22" spans="1:7" ht="21.95" customHeight="1" x14ac:dyDescent="0.3">
      <c r="A22" s="9" t="s">
        <v>25</v>
      </c>
      <c r="B22" s="6" t="s">
        <v>26</v>
      </c>
      <c r="C22" s="43">
        <f>C20/12/C21*1000</f>
        <v>349409.52380952385</v>
      </c>
      <c r="D22" s="43">
        <f>D20/12/D21*1000</f>
        <v>349409.52380952385</v>
      </c>
      <c r="E22" s="18">
        <f t="shared" si="5"/>
        <v>349409.52380952385</v>
      </c>
    </row>
    <row r="23" spans="1:7" ht="39" x14ac:dyDescent="0.3">
      <c r="A23" s="11" t="s">
        <v>36</v>
      </c>
      <c r="B23" s="53" t="s">
        <v>2</v>
      </c>
      <c r="C23" s="55">
        <v>4267</v>
      </c>
      <c r="D23" s="48">
        <f>C23</f>
        <v>4267</v>
      </c>
      <c r="E23" s="48">
        <f t="shared" si="5"/>
        <v>4267</v>
      </c>
    </row>
    <row r="24" spans="1:7" x14ac:dyDescent="0.3">
      <c r="A24" s="9" t="s">
        <v>4</v>
      </c>
      <c r="B24" s="10" t="s">
        <v>3</v>
      </c>
      <c r="C24" s="44">
        <v>2</v>
      </c>
      <c r="D24" s="18">
        <f t="shared" si="4"/>
        <v>2</v>
      </c>
      <c r="E24" s="18">
        <f t="shared" si="5"/>
        <v>2</v>
      </c>
    </row>
    <row r="25" spans="1:7" ht="21.95" customHeight="1" x14ac:dyDescent="0.3">
      <c r="A25" s="9" t="s">
        <v>25</v>
      </c>
      <c r="B25" s="6" t="s">
        <v>26</v>
      </c>
      <c r="C25" s="43">
        <f>C23/C24/12*1000</f>
        <v>177791.66666666666</v>
      </c>
      <c r="D25" s="18">
        <f t="shared" si="4"/>
        <v>177791.66666666666</v>
      </c>
      <c r="E25" s="18">
        <f t="shared" si="5"/>
        <v>177791.66666666666</v>
      </c>
    </row>
    <row r="26" spans="1:7" ht="25.5" x14ac:dyDescent="0.3">
      <c r="A26" s="5" t="s">
        <v>22</v>
      </c>
      <c r="B26" s="53" t="s">
        <v>2</v>
      </c>
      <c r="C26" s="55">
        <v>10347</v>
      </c>
      <c r="D26" s="48">
        <f>C26</f>
        <v>10347</v>
      </c>
      <c r="E26" s="48">
        <f t="shared" si="5"/>
        <v>10347</v>
      </c>
    </row>
    <row r="27" spans="1:7" x14ac:dyDescent="0.3">
      <c r="A27" s="9" t="s">
        <v>4</v>
      </c>
      <c r="B27" s="10" t="s">
        <v>3</v>
      </c>
      <c r="C27" s="44">
        <v>12.5</v>
      </c>
      <c r="D27" s="18">
        <f t="shared" si="4"/>
        <v>12.5</v>
      </c>
      <c r="E27" s="18">
        <f t="shared" si="5"/>
        <v>12.5</v>
      </c>
    </row>
    <row r="28" spans="1:7" ht="21.95" customHeight="1" x14ac:dyDescent="0.3">
      <c r="A28" s="9" t="s">
        <v>25</v>
      </c>
      <c r="B28" s="6" t="s">
        <v>26</v>
      </c>
      <c r="C28" s="43">
        <f>C26/12/C27*1000</f>
        <v>68980</v>
      </c>
      <c r="D28" s="43">
        <f>D26/12/D27*1000</f>
        <v>68980</v>
      </c>
      <c r="E28" s="18">
        <f t="shared" si="5"/>
        <v>68980</v>
      </c>
    </row>
    <row r="29" spans="1:7" ht="25.5" x14ac:dyDescent="0.3">
      <c r="A29" s="5" t="s">
        <v>5</v>
      </c>
      <c r="B29" s="6" t="s">
        <v>2</v>
      </c>
      <c r="C29" s="48">
        <f>C15*11.18%</f>
        <v>6375.3949999999995</v>
      </c>
      <c r="D29" s="48">
        <f t="shared" ref="D29" si="7">D15*11.18%</f>
        <v>6375.3949999999995</v>
      </c>
      <c r="E29" s="48">
        <f t="shared" ref="E29" si="8">E15*11.18%</f>
        <v>6375.3949999999995</v>
      </c>
      <c r="G29" s="2" t="s">
        <v>31</v>
      </c>
    </row>
    <row r="30" spans="1:7" ht="36.75" x14ac:dyDescent="0.3">
      <c r="A30" s="11" t="s">
        <v>6</v>
      </c>
      <c r="B30" s="6" t="s">
        <v>2</v>
      </c>
      <c r="C30" s="48">
        <v>3311</v>
      </c>
      <c r="D30" s="48">
        <v>3311</v>
      </c>
      <c r="E30" s="48">
        <f t="shared" si="5"/>
        <v>3311</v>
      </c>
    </row>
    <row r="31" spans="1:7" ht="25.5" x14ac:dyDescent="0.3">
      <c r="A31" s="11" t="s">
        <v>7</v>
      </c>
      <c r="B31" s="6" t="s">
        <v>2</v>
      </c>
      <c r="C31" s="18">
        <v>0</v>
      </c>
      <c r="D31" s="18">
        <f t="shared" si="4"/>
        <v>0</v>
      </c>
      <c r="E31" s="18">
        <f t="shared" si="5"/>
        <v>0</v>
      </c>
    </row>
    <row r="32" spans="1:7" ht="36.75" x14ac:dyDescent="0.3">
      <c r="A32" s="11" t="s">
        <v>8</v>
      </c>
      <c r="B32" s="6" t="s">
        <v>2</v>
      </c>
      <c r="C32" s="48">
        <v>208</v>
      </c>
      <c r="D32" s="48">
        <v>208</v>
      </c>
      <c r="E32" s="48">
        <f t="shared" si="5"/>
        <v>208</v>
      </c>
    </row>
    <row r="33" spans="1:5" ht="38.25" customHeight="1" x14ac:dyDescent="0.3">
      <c r="A33" s="11" t="s">
        <v>9</v>
      </c>
      <c r="B33" s="6" t="s">
        <v>2</v>
      </c>
      <c r="C33" s="48">
        <v>3885</v>
      </c>
      <c r="D33" s="18">
        <f t="shared" ref="D33" si="9">C33</f>
        <v>3885</v>
      </c>
      <c r="E33" s="18">
        <f t="shared" ref="E33" si="10">D33</f>
        <v>3885</v>
      </c>
    </row>
    <row r="34" spans="1:5" x14ac:dyDescent="0.3">
      <c r="C34" s="17">
        <f>C33+C32+C31+C30+C29+C15</f>
        <v>70804.395000000004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4" workbookViewId="0">
      <selection activeCell="C15" sqref="C15: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67</v>
      </c>
      <c r="B2" s="82"/>
      <c r="C2" s="82"/>
      <c r="D2" s="82"/>
      <c r="E2" s="82"/>
    </row>
    <row r="3" spans="1:7" x14ac:dyDescent="0.3">
      <c r="A3" s="1"/>
    </row>
    <row r="4" spans="1:7" ht="51" customHeight="1" x14ac:dyDescent="0.3">
      <c r="A4" s="88" t="s">
        <v>47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11</v>
      </c>
      <c r="D11" s="51">
        <v>11</v>
      </c>
      <c r="E11" s="51">
        <v>1</v>
      </c>
    </row>
    <row r="12" spans="1:7" ht="25.5" x14ac:dyDescent="0.3">
      <c r="A12" s="9" t="s">
        <v>23</v>
      </c>
      <c r="B12" s="6" t="s">
        <v>2</v>
      </c>
      <c r="C12" s="18">
        <f>(C13-C32)/C11</f>
        <v>3218.3328272727272</v>
      </c>
      <c r="D12" s="18">
        <f t="shared" ref="D12" si="0">(D13-D32)/D11</f>
        <v>3218.3328272727272</v>
      </c>
      <c r="E12" s="18">
        <f t="shared" ref="E12" si="1">(E13-E32)/E11</f>
        <v>35401.661099999998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35435.661099999998</v>
      </c>
      <c r="D13" s="48">
        <f t="shared" ref="D13" si="2">D15+D29+D30+D33+D31+D32</f>
        <v>35435.661099999998</v>
      </c>
      <c r="E13" s="48">
        <f t="shared" ref="E13" si="3">E15+E29+E30+E33+E31+E32</f>
        <v>35435.661099999998</v>
      </c>
    </row>
    <row r="14" spans="1:7" x14ac:dyDescent="0.3">
      <c r="A14" s="7" t="s">
        <v>0</v>
      </c>
      <c r="B14" s="8"/>
      <c r="C14" s="18"/>
      <c r="D14" s="18">
        <f t="shared" ref="D14" si="4">C14</f>
        <v>0</v>
      </c>
      <c r="E14" s="18"/>
      <c r="G14" s="17"/>
    </row>
    <row r="15" spans="1:7" ht="25.5" x14ac:dyDescent="0.3">
      <c r="A15" s="5" t="s">
        <v>12</v>
      </c>
      <c r="B15" s="6" t="s">
        <v>2</v>
      </c>
      <c r="C15" s="2">
        <v>27814.5</v>
      </c>
      <c r="D15" s="2">
        <v>27814.5</v>
      </c>
      <c r="E15" s="48">
        <f t="shared" ref="E15:E33" si="5">D15</f>
        <v>27814.5</v>
      </c>
      <c r="F15" s="2">
        <v>27814.5</v>
      </c>
    </row>
    <row r="16" spans="1:7" x14ac:dyDescent="0.3">
      <c r="A16" s="7" t="s">
        <v>1</v>
      </c>
      <c r="B16" s="8"/>
      <c r="C16" s="2">
        <v>0</v>
      </c>
      <c r="D16" s="2">
        <v>0</v>
      </c>
      <c r="E16" s="18"/>
      <c r="F16" s="2">
        <v>0</v>
      </c>
    </row>
    <row r="17" spans="1:6" s="22" customFormat="1" ht="25.5" x14ac:dyDescent="0.3">
      <c r="A17" s="19" t="s">
        <v>29</v>
      </c>
      <c r="B17" s="54" t="s">
        <v>2</v>
      </c>
      <c r="C17" s="22">
        <v>1941.75</v>
      </c>
      <c r="D17" s="22">
        <v>1941.75</v>
      </c>
      <c r="E17" s="48">
        <f t="shared" si="5"/>
        <v>1941.75</v>
      </c>
      <c r="F17" s="22">
        <v>1941.75</v>
      </c>
    </row>
    <row r="18" spans="1:6" s="22" customFormat="1" x14ac:dyDescent="0.3">
      <c r="A18" s="26" t="s">
        <v>4</v>
      </c>
      <c r="B18" s="27" t="s">
        <v>3</v>
      </c>
      <c r="C18" s="22">
        <v>1</v>
      </c>
      <c r="D18" s="22">
        <v>1</v>
      </c>
      <c r="E18" s="18">
        <f t="shared" si="5"/>
        <v>1</v>
      </c>
      <c r="F18" s="22">
        <v>1</v>
      </c>
    </row>
    <row r="19" spans="1:6" s="22" customFormat="1" ht="21.95" customHeight="1" x14ac:dyDescent="0.3">
      <c r="A19" s="26" t="s">
        <v>25</v>
      </c>
      <c r="B19" s="20" t="s">
        <v>26</v>
      </c>
      <c r="C19" s="22">
        <v>215950</v>
      </c>
      <c r="D19" s="22">
        <v>215950</v>
      </c>
      <c r="E19" s="18">
        <f t="shared" si="5"/>
        <v>215950</v>
      </c>
      <c r="F19" s="22">
        <v>215950</v>
      </c>
    </row>
    <row r="20" spans="1:6" s="22" customFormat="1" ht="25.5" x14ac:dyDescent="0.3">
      <c r="A20" s="19" t="s">
        <v>30</v>
      </c>
      <c r="B20" s="54" t="s">
        <v>2</v>
      </c>
      <c r="C20" s="22">
        <v>17828.25</v>
      </c>
      <c r="D20" s="22">
        <v>17828.25</v>
      </c>
      <c r="E20" s="48">
        <f t="shared" si="5"/>
        <v>17828.25</v>
      </c>
      <c r="F20" s="22">
        <v>17828.25</v>
      </c>
    </row>
    <row r="21" spans="1:6" s="22" customFormat="1" x14ac:dyDescent="0.3">
      <c r="A21" s="26" t="s">
        <v>4</v>
      </c>
      <c r="B21" s="27" t="s">
        <v>3</v>
      </c>
      <c r="C21" s="22">
        <v>7.9</v>
      </c>
      <c r="D21" s="22">
        <v>7.9</v>
      </c>
      <c r="E21" s="18">
        <f t="shared" si="5"/>
        <v>7.9</v>
      </c>
      <c r="F21" s="22">
        <v>7.9</v>
      </c>
    </row>
    <row r="22" spans="1:6" s="22" customFormat="1" ht="21.95" customHeight="1" x14ac:dyDescent="0.3">
      <c r="A22" s="26" t="s">
        <v>25</v>
      </c>
      <c r="B22" s="20" t="s">
        <v>26</v>
      </c>
      <c r="C22" s="22">
        <v>250748.94514767933</v>
      </c>
      <c r="D22" s="22">
        <v>250748.94514767933</v>
      </c>
      <c r="E22" s="18">
        <f t="shared" si="5"/>
        <v>250748.94514767933</v>
      </c>
      <c r="F22" s="22">
        <v>250748.94514767933</v>
      </c>
    </row>
    <row r="23" spans="1:6" ht="39" x14ac:dyDescent="0.3">
      <c r="A23" s="11" t="s">
        <v>36</v>
      </c>
      <c r="B23" s="53" t="s">
        <v>2</v>
      </c>
      <c r="C23" s="1">
        <v>1297.5</v>
      </c>
      <c r="D23" s="1">
        <v>1297.5</v>
      </c>
      <c r="E23" s="48">
        <f t="shared" si="5"/>
        <v>1297.5</v>
      </c>
      <c r="F23" s="1">
        <v>1297.5</v>
      </c>
    </row>
    <row r="24" spans="1:6" x14ac:dyDescent="0.3">
      <c r="A24" s="9" t="s">
        <v>4</v>
      </c>
      <c r="B24" s="10" t="s">
        <v>3</v>
      </c>
      <c r="C24" s="2">
        <v>1</v>
      </c>
      <c r="D24" s="2">
        <v>1</v>
      </c>
      <c r="E24" s="18">
        <f t="shared" si="5"/>
        <v>1</v>
      </c>
      <c r="F24" s="2">
        <v>1</v>
      </c>
    </row>
    <row r="25" spans="1:6" ht="21.95" customHeight="1" x14ac:dyDescent="0.3">
      <c r="A25" s="9" t="s">
        <v>25</v>
      </c>
      <c r="B25" s="6" t="s">
        <v>26</v>
      </c>
      <c r="C25" s="2">
        <v>144166.66666666666</v>
      </c>
      <c r="D25" s="2">
        <v>144166.66666666666</v>
      </c>
      <c r="E25" s="18">
        <f t="shared" si="5"/>
        <v>144166.66666666666</v>
      </c>
      <c r="F25" s="2">
        <v>144166.66666666666</v>
      </c>
    </row>
    <row r="26" spans="1:6" ht="25.5" x14ac:dyDescent="0.3">
      <c r="A26" s="5" t="s">
        <v>22</v>
      </c>
      <c r="B26" s="53" t="s">
        <v>2</v>
      </c>
      <c r="C26" s="2">
        <v>6747</v>
      </c>
      <c r="D26" s="2">
        <v>6747</v>
      </c>
      <c r="E26" s="48">
        <f t="shared" si="5"/>
        <v>6747</v>
      </c>
      <c r="F26" s="2">
        <v>6747</v>
      </c>
    </row>
    <row r="27" spans="1:6" x14ac:dyDescent="0.3">
      <c r="A27" s="9" t="s">
        <v>4</v>
      </c>
      <c r="B27" s="10" t="s">
        <v>3</v>
      </c>
      <c r="C27" s="2">
        <v>12</v>
      </c>
      <c r="D27" s="2">
        <v>12</v>
      </c>
      <c r="E27" s="18">
        <f t="shared" si="5"/>
        <v>12</v>
      </c>
      <c r="F27" s="2">
        <v>12</v>
      </c>
    </row>
    <row r="28" spans="1:6" ht="21.95" customHeight="1" x14ac:dyDescent="0.3">
      <c r="A28" s="9" t="s">
        <v>25</v>
      </c>
      <c r="B28" s="6" t="s">
        <v>26</v>
      </c>
      <c r="C28" s="2">
        <v>62472.222222222219</v>
      </c>
      <c r="D28" s="2">
        <v>62472.222222222219</v>
      </c>
      <c r="E28" s="18">
        <f t="shared" si="5"/>
        <v>62472.222222222219</v>
      </c>
      <c r="F28" s="2">
        <v>62472.222222222219</v>
      </c>
    </row>
    <row r="29" spans="1:6" ht="25.5" x14ac:dyDescent="0.3">
      <c r="A29" s="5" t="s">
        <v>5</v>
      </c>
      <c r="B29" s="6" t="s">
        <v>2</v>
      </c>
      <c r="C29" s="2">
        <v>3109.6610999999998</v>
      </c>
      <c r="D29" s="2">
        <v>3109.6610999999998</v>
      </c>
      <c r="E29" s="48">
        <f t="shared" ref="E29" si="6">E15*11.18%</f>
        <v>3109.6610999999998</v>
      </c>
      <c r="F29" s="2">
        <v>3109.6610999999998</v>
      </c>
    </row>
    <row r="30" spans="1:6" ht="36.75" x14ac:dyDescent="0.3">
      <c r="A30" s="11" t="s">
        <v>6</v>
      </c>
      <c r="B30" s="6" t="s">
        <v>2</v>
      </c>
      <c r="C30" s="2">
        <v>2389.5</v>
      </c>
      <c r="D30" s="2">
        <v>2389.5</v>
      </c>
      <c r="E30" s="48">
        <f t="shared" si="5"/>
        <v>2389.5</v>
      </c>
      <c r="F30" s="2">
        <v>2389.5</v>
      </c>
    </row>
    <row r="31" spans="1:6" ht="25.5" x14ac:dyDescent="0.3">
      <c r="A31" s="11" t="s">
        <v>7</v>
      </c>
      <c r="B31" s="6" t="s">
        <v>2</v>
      </c>
      <c r="C31" s="2">
        <v>300</v>
      </c>
      <c r="D31" s="2">
        <v>300</v>
      </c>
      <c r="E31" s="18">
        <f t="shared" si="5"/>
        <v>300</v>
      </c>
      <c r="F31" s="2">
        <v>300</v>
      </c>
    </row>
    <row r="32" spans="1:6" ht="36.75" x14ac:dyDescent="0.3">
      <c r="A32" s="11" t="s">
        <v>8</v>
      </c>
      <c r="B32" s="6" t="s">
        <v>2</v>
      </c>
      <c r="C32" s="2">
        <v>34</v>
      </c>
      <c r="D32" s="2">
        <v>34</v>
      </c>
      <c r="E32" s="48">
        <f t="shared" si="5"/>
        <v>34</v>
      </c>
      <c r="F32" s="2">
        <v>34</v>
      </c>
    </row>
    <row r="33" spans="1:6" ht="38.25" customHeight="1" x14ac:dyDescent="0.3">
      <c r="A33" s="11" t="s">
        <v>9</v>
      </c>
      <c r="B33" s="6" t="s">
        <v>2</v>
      </c>
      <c r="C33" s="2">
        <v>1788</v>
      </c>
      <c r="D33" s="2">
        <v>1788</v>
      </c>
      <c r="E33" s="48">
        <f t="shared" si="5"/>
        <v>1788</v>
      </c>
      <c r="F33" s="2">
        <v>1788</v>
      </c>
    </row>
    <row r="34" spans="1:6" x14ac:dyDescent="0.3">
      <c r="C34" s="17">
        <f>C33+C32+C31+C30+C29+C15</f>
        <v>35435.661099999998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13" workbookViewId="0">
      <selection activeCell="D33" sqref="D33:E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47.25" customHeight="1" x14ac:dyDescent="0.3">
      <c r="A4" s="88" t="s">
        <v>46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32</v>
      </c>
      <c r="D11" s="51">
        <v>32</v>
      </c>
      <c r="E11" s="51">
        <f>D11</f>
        <v>32</v>
      </c>
    </row>
    <row r="12" spans="1:7" ht="25.5" x14ac:dyDescent="0.3">
      <c r="A12" s="9" t="s">
        <v>23</v>
      </c>
      <c r="B12" s="6" t="s">
        <v>2</v>
      </c>
      <c r="C12" s="18">
        <f>(C13-C32)/C11</f>
        <v>2330.5600318750003</v>
      </c>
      <c r="D12" s="18">
        <f t="shared" ref="D12" si="0">(D13-D32)/D11</f>
        <v>2330.5600318750003</v>
      </c>
      <c r="E12" s="18">
        <f t="shared" ref="E12" si="1">(E13-E32)/E11</f>
        <v>2330.5600318750003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74611.921020000009</v>
      </c>
      <c r="D13" s="48">
        <f t="shared" ref="D13" si="2">D15+D29+D30+D33+D31+D32</f>
        <v>74611.921020000009</v>
      </c>
      <c r="E13" s="48">
        <f t="shared" ref="E13" si="3">E15+E29+E30+E33+E31+E32</f>
        <v>74611.921020000009</v>
      </c>
    </row>
    <row r="14" spans="1:7" x14ac:dyDescent="0.3">
      <c r="A14" s="7" t="s">
        <v>0</v>
      </c>
      <c r="B14" s="8"/>
      <c r="C14" s="18"/>
      <c r="D14" s="18">
        <f t="shared" ref="D14:D31" si="4">C14</f>
        <v>0</v>
      </c>
      <c r="E14" s="18"/>
      <c r="G14" s="17"/>
    </row>
    <row r="15" spans="1:7" ht="25.5" x14ac:dyDescent="0.3">
      <c r="A15" s="5" t="s">
        <v>12</v>
      </c>
      <c r="B15" s="53" t="s">
        <v>2</v>
      </c>
      <c r="C15" s="56">
        <f>C17+C20+C23+C26</f>
        <v>59078.9</v>
      </c>
      <c r="D15" s="48">
        <f>D17+D20+D23+D26</f>
        <v>59078.9</v>
      </c>
      <c r="E15" s="56">
        <f t="shared" ref="E15" si="5">E17+E20+E23+E26</f>
        <v>59078.9</v>
      </c>
    </row>
    <row r="16" spans="1:7" x14ac:dyDescent="0.3">
      <c r="A16" s="7" t="s">
        <v>1</v>
      </c>
      <c r="B16" s="8"/>
      <c r="C16" s="34"/>
      <c r="D16" s="18">
        <f t="shared" si="4"/>
        <v>0</v>
      </c>
      <c r="E16" s="18"/>
    </row>
    <row r="17" spans="1:6" s="22" customFormat="1" ht="25.5" x14ac:dyDescent="0.3">
      <c r="A17" s="19" t="s">
        <v>29</v>
      </c>
      <c r="B17" s="54" t="s">
        <v>2</v>
      </c>
      <c r="C17" s="56">
        <v>5050.1000000000004</v>
      </c>
      <c r="D17" s="48">
        <f>C17</f>
        <v>5050.1000000000004</v>
      </c>
      <c r="E17" s="48">
        <f t="shared" ref="E17:E31" si="6">D17</f>
        <v>5050.1000000000004</v>
      </c>
    </row>
    <row r="18" spans="1:6" s="22" customFormat="1" x14ac:dyDescent="0.3">
      <c r="A18" s="26" t="s">
        <v>4</v>
      </c>
      <c r="B18" s="27" t="s">
        <v>3</v>
      </c>
      <c r="C18" s="41">
        <v>2</v>
      </c>
      <c r="D18" s="18">
        <f t="shared" si="4"/>
        <v>2</v>
      </c>
      <c r="E18" s="18">
        <f t="shared" si="6"/>
        <v>2</v>
      </c>
      <c r="F18" s="22" t="s">
        <v>31</v>
      </c>
    </row>
    <row r="19" spans="1:6" s="22" customFormat="1" ht="21.95" customHeight="1" x14ac:dyDescent="0.3">
      <c r="A19" s="26" t="s">
        <v>25</v>
      </c>
      <c r="B19" s="20" t="s">
        <v>26</v>
      </c>
      <c r="C19" s="34">
        <f>C17/C18/12*1000+200</f>
        <v>210620.83333333334</v>
      </c>
      <c r="D19" s="34">
        <f>D17/D18/12*1000+200</f>
        <v>210620.83333333334</v>
      </c>
      <c r="E19" s="18">
        <f t="shared" si="6"/>
        <v>210620.83333333334</v>
      </c>
    </row>
    <row r="20" spans="1:6" s="22" customFormat="1" ht="25.5" x14ac:dyDescent="0.3">
      <c r="A20" s="19" t="s">
        <v>30</v>
      </c>
      <c r="B20" s="54" t="s">
        <v>2</v>
      </c>
      <c r="C20" s="56">
        <v>43605.3</v>
      </c>
      <c r="D20" s="48">
        <f>C20</f>
        <v>43605.3</v>
      </c>
      <c r="E20" s="48">
        <f t="shared" si="6"/>
        <v>43605.3</v>
      </c>
    </row>
    <row r="21" spans="1:6" s="22" customFormat="1" x14ac:dyDescent="0.3">
      <c r="A21" s="26" t="s">
        <v>4</v>
      </c>
      <c r="B21" s="27" t="s">
        <v>3</v>
      </c>
      <c r="C21" s="41">
        <v>11.5</v>
      </c>
      <c r="D21" s="18">
        <f t="shared" si="4"/>
        <v>11.5</v>
      </c>
      <c r="E21" s="18">
        <f t="shared" si="6"/>
        <v>11.5</v>
      </c>
    </row>
    <row r="22" spans="1:6" s="22" customFormat="1" ht="21.95" customHeight="1" x14ac:dyDescent="0.3">
      <c r="A22" s="26" t="s">
        <v>25</v>
      </c>
      <c r="B22" s="20" t="s">
        <v>26</v>
      </c>
      <c r="C22" s="34">
        <f>C20/12/C21*1000</f>
        <v>315980.4347826087</v>
      </c>
      <c r="D22" s="34">
        <f>D20/12/D21*1000</f>
        <v>315980.4347826087</v>
      </c>
      <c r="E22" s="18">
        <f t="shared" si="6"/>
        <v>315980.4347826087</v>
      </c>
    </row>
    <row r="23" spans="1:6" ht="39" x14ac:dyDescent="0.3">
      <c r="A23" s="11" t="s">
        <v>36</v>
      </c>
      <c r="B23" s="53" t="s">
        <v>2</v>
      </c>
      <c r="C23" s="56">
        <v>3217.1</v>
      </c>
      <c r="D23" s="48">
        <f>C23</f>
        <v>3217.1</v>
      </c>
      <c r="E23" s="48">
        <f t="shared" si="6"/>
        <v>3217.1</v>
      </c>
    </row>
    <row r="24" spans="1:6" x14ac:dyDescent="0.3">
      <c r="A24" s="9" t="s">
        <v>4</v>
      </c>
      <c r="B24" s="10" t="s">
        <v>3</v>
      </c>
      <c r="C24" s="41">
        <v>2</v>
      </c>
      <c r="D24" s="18">
        <f t="shared" si="4"/>
        <v>2</v>
      </c>
      <c r="E24" s="18">
        <f t="shared" ref="E24" si="7">D24</f>
        <v>2</v>
      </c>
    </row>
    <row r="25" spans="1:6" ht="21.95" customHeight="1" x14ac:dyDescent="0.3">
      <c r="A25" s="9" t="s">
        <v>25</v>
      </c>
      <c r="B25" s="6" t="s">
        <v>26</v>
      </c>
      <c r="C25" s="34">
        <f>C23/C24/12*1000</f>
        <v>134045.83333333331</v>
      </c>
      <c r="D25" s="18">
        <f t="shared" si="4"/>
        <v>134045.83333333331</v>
      </c>
      <c r="E25" s="18">
        <f t="shared" si="6"/>
        <v>134045.83333333331</v>
      </c>
    </row>
    <row r="26" spans="1:6" ht="25.5" x14ac:dyDescent="0.3">
      <c r="A26" s="5" t="s">
        <v>22</v>
      </c>
      <c r="B26" s="53" t="s">
        <v>2</v>
      </c>
      <c r="C26" s="56">
        <v>7206.4</v>
      </c>
      <c r="D26" s="48">
        <f>C26</f>
        <v>7206.4</v>
      </c>
      <c r="E26" s="48">
        <f t="shared" si="6"/>
        <v>7206.4</v>
      </c>
    </row>
    <row r="27" spans="1:6" x14ac:dyDescent="0.3">
      <c r="A27" s="9" t="s">
        <v>4</v>
      </c>
      <c r="B27" s="10" t="s">
        <v>3</v>
      </c>
      <c r="C27" s="41">
        <v>8.5</v>
      </c>
      <c r="D27" s="18">
        <f t="shared" si="4"/>
        <v>8.5</v>
      </c>
      <c r="E27" s="18">
        <f t="shared" si="6"/>
        <v>8.5</v>
      </c>
    </row>
    <row r="28" spans="1:6" ht="21.95" customHeight="1" x14ac:dyDescent="0.3">
      <c r="A28" s="9" t="s">
        <v>25</v>
      </c>
      <c r="B28" s="6" t="s">
        <v>26</v>
      </c>
      <c r="C28" s="34">
        <f>C26/12/C27*1000</f>
        <v>70650.980392156853</v>
      </c>
      <c r="D28" s="34">
        <f>D26/12/D27*1000</f>
        <v>70650.980392156853</v>
      </c>
      <c r="E28" s="18">
        <f t="shared" si="6"/>
        <v>70650.980392156853</v>
      </c>
    </row>
    <row r="29" spans="1:6" ht="25.5" x14ac:dyDescent="0.3">
      <c r="A29" s="5" t="s">
        <v>5</v>
      </c>
      <c r="B29" s="6" t="s">
        <v>2</v>
      </c>
      <c r="C29" s="48">
        <f>C15*11.18%</f>
        <v>6605.0210200000001</v>
      </c>
      <c r="D29" s="48">
        <f t="shared" ref="D29" si="8">D15*11.18%</f>
        <v>6605.0210200000001</v>
      </c>
      <c r="E29" s="48">
        <f t="shared" ref="E29" si="9">E15*11.18%</f>
        <v>6605.0210200000001</v>
      </c>
    </row>
    <row r="30" spans="1:6" ht="36.75" x14ac:dyDescent="0.3">
      <c r="A30" s="11" t="s">
        <v>6</v>
      </c>
      <c r="B30" s="6" t="s">
        <v>2</v>
      </c>
      <c r="C30" s="56">
        <v>3168</v>
      </c>
      <c r="D30" s="56">
        <v>3168</v>
      </c>
      <c r="E30" s="48">
        <f t="shared" si="6"/>
        <v>3168</v>
      </c>
    </row>
    <row r="31" spans="1:6" ht="25.5" x14ac:dyDescent="0.3">
      <c r="A31" s="11" t="s">
        <v>7</v>
      </c>
      <c r="B31" s="6" t="s">
        <v>2</v>
      </c>
      <c r="C31" s="56">
        <v>1850</v>
      </c>
      <c r="D31" s="18">
        <f t="shared" si="4"/>
        <v>1850</v>
      </c>
      <c r="E31" s="48">
        <f t="shared" si="6"/>
        <v>1850</v>
      </c>
    </row>
    <row r="32" spans="1:6" ht="36.75" x14ac:dyDescent="0.3">
      <c r="A32" s="11" t="s">
        <v>8</v>
      </c>
      <c r="B32" s="6" t="s">
        <v>2</v>
      </c>
      <c r="C32" s="48">
        <v>34</v>
      </c>
      <c r="D32" s="48">
        <v>34</v>
      </c>
      <c r="E32" s="48">
        <v>34</v>
      </c>
    </row>
    <row r="33" spans="1:5" ht="38.25" customHeight="1" x14ac:dyDescent="0.3">
      <c r="A33" s="11" t="s">
        <v>9</v>
      </c>
      <c r="B33" s="6" t="s">
        <v>2</v>
      </c>
      <c r="C33" s="48">
        <v>3876</v>
      </c>
      <c r="D33" s="18">
        <f t="shared" ref="D33" si="10">C33</f>
        <v>3876</v>
      </c>
      <c r="E33" s="48">
        <f t="shared" ref="E33" si="11">D33</f>
        <v>3876</v>
      </c>
    </row>
    <row r="34" spans="1:5" x14ac:dyDescent="0.3">
      <c r="C34" s="17">
        <f>C33+C32+C31+C30+C29+C15</f>
        <v>74611.921020000009</v>
      </c>
      <c r="E34" s="4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7" workbookViewId="0">
      <selection activeCell="D33" sqref="D33:E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43.5" customHeight="1" x14ac:dyDescent="0.3">
      <c r="A4" s="88" t="s">
        <v>45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6" t="s">
        <v>13</v>
      </c>
    </row>
    <row r="11" spans="1:7" x14ac:dyDescent="0.3">
      <c r="A11" s="5" t="s">
        <v>20</v>
      </c>
      <c r="B11" s="6" t="s">
        <v>10</v>
      </c>
      <c r="C11" s="51">
        <v>23</v>
      </c>
      <c r="D11" s="51">
        <f>C11</f>
        <v>23</v>
      </c>
      <c r="E11" s="51">
        <v>23</v>
      </c>
    </row>
    <row r="12" spans="1:7" ht="25.5" x14ac:dyDescent="0.3">
      <c r="A12" s="9" t="s">
        <v>23</v>
      </c>
      <c r="B12" s="6" t="s">
        <v>2</v>
      </c>
      <c r="C12" s="18">
        <f>(C13-C32)/C11</f>
        <v>3534.1288199999999</v>
      </c>
      <c r="D12" s="18">
        <f t="shared" ref="D12:E12" si="0">(D13-D32)/D11</f>
        <v>3534.1288199999999</v>
      </c>
      <c r="E12" s="18">
        <f t="shared" si="0"/>
        <v>3534.1288199999999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81318.96286</v>
      </c>
      <c r="D13" s="48">
        <f t="shared" ref="D13:E13" si="1">D15+D29+D30+D33+D31+D32</f>
        <v>81318.96286</v>
      </c>
      <c r="E13" s="48">
        <f t="shared" si="1"/>
        <v>81318.96286</v>
      </c>
    </row>
    <row r="14" spans="1:7" x14ac:dyDescent="0.3">
      <c r="A14" s="7" t="s">
        <v>0</v>
      </c>
      <c r="B14" s="8"/>
      <c r="C14" s="18"/>
      <c r="D14" s="18">
        <f t="shared" ref="D14:E31" si="2">C14</f>
        <v>0</v>
      </c>
      <c r="E14" s="18"/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66397.7</v>
      </c>
      <c r="D15" s="48">
        <f>D17+D20+D23+D26</f>
        <v>66397.7</v>
      </c>
      <c r="E15" s="48">
        <f>E17+E20+E23+E26</f>
        <v>66397.7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18"/>
    </row>
    <row r="17" spans="1:5" s="22" customFormat="1" ht="25.5" x14ac:dyDescent="0.3">
      <c r="A17" s="19" t="s">
        <v>29</v>
      </c>
      <c r="B17" s="54" t="s">
        <v>2</v>
      </c>
      <c r="C17" s="56">
        <v>5262.4</v>
      </c>
      <c r="D17" s="48">
        <f>C17</f>
        <v>5262.4</v>
      </c>
      <c r="E17" s="48">
        <f>D17</f>
        <v>5262.4</v>
      </c>
    </row>
    <row r="18" spans="1:5" s="22" customFormat="1" x14ac:dyDescent="0.3">
      <c r="A18" s="26" t="s">
        <v>4</v>
      </c>
      <c r="B18" s="27" t="s">
        <v>3</v>
      </c>
      <c r="C18" s="34">
        <v>2</v>
      </c>
      <c r="D18" s="18">
        <f t="shared" si="2"/>
        <v>2</v>
      </c>
      <c r="E18" s="18">
        <f t="shared" si="2"/>
        <v>2</v>
      </c>
    </row>
    <row r="19" spans="1:5" s="22" customFormat="1" ht="21.95" customHeight="1" x14ac:dyDescent="0.3">
      <c r="A19" s="26" t="s">
        <v>25</v>
      </c>
      <c r="B19" s="20" t="s">
        <v>26</v>
      </c>
      <c r="C19" s="34">
        <f>C17/C18/12*1000+200</f>
        <v>219466.66666666666</v>
      </c>
      <c r="D19" s="34">
        <f>D17/D18/12*1000+200</f>
        <v>219466.66666666666</v>
      </c>
      <c r="E19" s="34">
        <f>E17/E18/12*1000+200</f>
        <v>219466.66666666666</v>
      </c>
    </row>
    <row r="20" spans="1:5" s="22" customFormat="1" ht="25.5" x14ac:dyDescent="0.3">
      <c r="A20" s="19" t="s">
        <v>30</v>
      </c>
      <c r="B20" s="54" t="s">
        <v>2</v>
      </c>
      <c r="C20" s="56">
        <v>46768.7</v>
      </c>
      <c r="D20" s="48">
        <f>C20</f>
        <v>46768.7</v>
      </c>
      <c r="E20" s="48">
        <f t="shared" si="2"/>
        <v>46768.7</v>
      </c>
    </row>
    <row r="21" spans="1:5" s="22" customFormat="1" x14ac:dyDescent="0.3">
      <c r="A21" s="26" t="s">
        <v>4</v>
      </c>
      <c r="B21" s="27" t="s">
        <v>3</v>
      </c>
      <c r="C21" s="34">
        <v>13.3</v>
      </c>
      <c r="D21" s="18">
        <f t="shared" si="2"/>
        <v>13.3</v>
      </c>
      <c r="E21" s="18">
        <f t="shared" si="2"/>
        <v>13.3</v>
      </c>
    </row>
    <row r="22" spans="1:5" s="22" customFormat="1" ht="21.95" customHeight="1" x14ac:dyDescent="0.3">
      <c r="A22" s="26" t="s">
        <v>25</v>
      </c>
      <c r="B22" s="20" t="s">
        <v>26</v>
      </c>
      <c r="C22" s="34">
        <f>C20/12/C21*1000</f>
        <v>293036.96741854632</v>
      </c>
      <c r="D22" s="34">
        <f t="shared" ref="D22:E22" si="3">D20/12/D21*1000</f>
        <v>293036.96741854632</v>
      </c>
      <c r="E22" s="34">
        <f t="shared" si="3"/>
        <v>293036.96741854632</v>
      </c>
    </row>
    <row r="23" spans="1:5" ht="39" x14ac:dyDescent="0.3">
      <c r="A23" s="11" t="s">
        <v>36</v>
      </c>
      <c r="B23" s="53" t="s">
        <v>2</v>
      </c>
      <c r="C23" s="56">
        <v>2679.4</v>
      </c>
      <c r="D23" s="48">
        <f>C23</f>
        <v>2679.4</v>
      </c>
      <c r="E23" s="48">
        <f>D23</f>
        <v>2679.4</v>
      </c>
    </row>
    <row r="24" spans="1:5" x14ac:dyDescent="0.3">
      <c r="A24" s="9" t="s">
        <v>4</v>
      </c>
      <c r="B24" s="10" t="s">
        <v>3</v>
      </c>
      <c r="C24" s="34">
        <v>1.5</v>
      </c>
      <c r="D24" s="18">
        <f t="shared" si="2"/>
        <v>1.5</v>
      </c>
      <c r="E24" s="18">
        <f t="shared" si="2"/>
        <v>1.5</v>
      </c>
    </row>
    <row r="25" spans="1:5" ht="21.95" customHeight="1" x14ac:dyDescent="0.3">
      <c r="A25" s="9" t="s">
        <v>25</v>
      </c>
      <c r="B25" s="6" t="s">
        <v>26</v>
      </c>
      <c r="C25" s="34">
        <f>C23/C24/12*1000</f>
        <v>148855.55555555556</v>
      </c>
      <c r="D25" s="18">
        <f t="shared" si="2"/>
        <v>148855.55555555556</v>
      </c>
      <c r="E25" s="18">
        <f t="shared" si="2"/>
        <v>148855.55555555556</v>
      </c>
    </row>
    <row r="26" spans="1:5" ht="25.5" x14ac:dyDescent="0.3">
      <c r="A26" s="5" t="s">
        <v>22</v>
      </c>
      <c r="B26" s="53" t="s">
        <v>2</v>
      </c>
      <c r="C26" s="56">
        <v>11687.2</v>
      </c>
      <c r="D26" s="48">
        <f>C26</f>
        <v>11687.2</v>
      </c>
      <c r="E26" s="48">
        <f>D26</f>
        <v>11687.2</v>
      </c>
    </row>
    <row r="27" spans="1:5" x14ac:dyDescent="0.3">
      <c r="A27" s="9" t="s">
        <v>4</v>
      </c>
      <c r="B27" s="10" t="s">
        <v>3</v>
      </c>
      <c r="C27" s="34">
        <v>14</v>
      </c>
      <c r="D27" s="18">
        <f t="shared" si="2"/>
        <v>14</v>
      </c>
      <c r="E27" s="18">
        <f t="shared" si="2"/>
        <v>14</v>
      </c>
    </row>
    <row r="28" spans="1:5" ht="21.95" customHeight="1" x14ac:dyDescent="0.3">
      <c r="A28" s="9" t="s">
        <v>25</v>
      </c>
      <c r="B28" s="6" t="s">
        <v>26</v>
      </c>
      <c r="C28" s="34">
        <f>C26/12/C27*1000</f>
        <v>69566.666666666672</v>
      </c>
      <c r="D28" s="34">
        <f t="shared" ref="D28:E28" si="4">D26/12/D27*1000</f>
        <v>69566.666666666672</v>
      </c>
      <c r="E28" s="34">
        <f t="shared" si="4"/>
        <v>69566.666666666672</v>
      </c>
    </row>
    <row r="29" spans="1:5" ht="25.5" x14ac:dyDescent="0.3">
      <c r="A29" s="5" t="s">
        <v>5</v>
      </c>
      <c r="B29" s="6" t="s">
        <v>2</v>
      </c>
      <c r="C29" s="48">
        <f>C15*11.18%</f>
        <v>7423.2628599999998</v>
      </c>
      <c r="D29" s="48">
        <f t="shared" ref="D29:E29" si="5">D15*11.18%</f>
        <v>7423.2628599999998</v>
      </c>
      <c r="E29" s="48">
        <f t="shared" si="5"/>
        <v>7423.2628599999998</v>
      </c>
    </row>
    <row r="30" spans="1:5" ht="36.75" x14ac:dyDescent="0.3">
      <c r="A30" s="11" t="s">
        <v>6</v>
      </c>
      <c r="B30" s="6" t="s">
        <v>2</v>
      </c>
      <c r="C30" s="56">
        <v>3188</v>
      </c>
      <c r="D30" s="56">
        <v>3188</v>
      </c>
      <c r="E30" s="56">
        <v>3188</v>
      </c>
    </row>
    <row r="31" spans="1:5" ht="25.5" x14ac:dyDescent="0.3">
      <c r="A31" s="11" t="s">
        <v>7</v>
      </c>
      <c r="B31" s="6" t="s">
        <v>2</v>
      </c>
      <c r="C31" s="18">
        <v>500</v>
      </c>
      <c r="D31" s="18">
        <f t="shared" si="2"/>
        <v>500</v>
      </c>
      <c r="E31" s="18">
        <f t="shared" si="2"/>
        <v>500</v>
      </c>
    </row>
    <row r="32" spans="1:5" ht="36.75" x14ac:dyDescent="0.3">
      <c r="A32" s="11" t="s">
        <v>8</v>
      </c>
      <c r="B32" s="6" t="s">
        <v>2</v>
      </c>
      <c r="C32" s="48">
        <v>34</v>
      </c>
      <c r="D32" s="48">
        <v>34</v>
      </c>
      <c r="E32" s="48">
        <v>34</v>
      </c>
    </row>
    <row r="33" spans="1:5" ht="38.25" customHeight="1" x14ac:dyDescent="0.3">
      <c r="A33" s="11" t="s">
        <v>9</v>
      </c>
      <c r="B33" s="6" t="s">
        <v>2</v>
      </c>
      <c r="C33" s="48">
        <v>3776</v>
      </c>
      <c r="D33" s="18">
        <f t="shared" ref="D33" si="6">C33</f>
        <v>3776</v>
      </c>
      <c r="E33" s="18">
        <f t="shared" ref="E33" si="7">D33</f>
        <v>3776</v>
      </c>
    </row>
    <row r="34" spans="1:5" x14ac:dyDescent="0.3">
      <c r="C34" s="17">
        <f>C33+C32+C31+C30+C29+C15</f>
        <v>81318.96286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4"/>
  <sheetViews>
    <sheetView topLeftCell="A7" workbookViewId="0">
      <selection activeCell="D34" sqref="D34:D3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x14ac:dyDescent="0.3">
      <c r="A4" s="83" t="s">
        <v>44</v>
      </c>
      <c r="B4" s="83"/>
      <c r="C4" s="83"/>
      <c r="D4" s="83"/>
      <c r="E4" s="83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8</v>
      </c>
      <c r="D11" s="51">
        <f>C11</f>
        <v>8</v>
      </c>
      <c r="E11" s="51">
        <v>11</v>
      </c>
    </row>
    <row r="12" spans="1:7" ht="25.5" x14ac:dyDescent="0.3">
      <c r="A12" s="9" t="s">
        <v>23</v>
      </c>
      <c r="B12" s="6" t="s">
        <v>2</v>
      </c>
      <c r="C12" s="18">
        <f>(C13-C32)/C11</f>
        <v>4016.2399050000004</v>
      </c>
      <c r="D12" s="18">
        <f t="shared" ref="D12:E12" si="0">(D13-D32)/D11</f>
        <v>4016.2399050000004</v>
      </c>
      <c r="E12" s="18">
        <f t="shared" si="0"/>
        <v>2920.9017490909096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32163.919240000003</v>
      </c>
      <c r="D13" s="48">
        <f t="shared" ref="D13:E13" si="1">D15+D29+D30+D33+D31+D32</f>
        <v>32163.919240000003</v>
      </c>
      <c r="E13" s="48">
        <f t="shared" si="1"/>
        <v>32163.919240000003</v>
      </c>
    </row>
    <row r="14" spans="1:7" x14ac:dyDescent="0.3">
      <c r="A14" s="7" t="s">
        <v>0</v>
      </c>
      <c r="B14" s="8"/>
      <c r="C14" s="18"/>
      <c r="D14" s="18">
        <f t="shared" ref="D14:E33" si="2">C14</f>
        <v>0</v>
      </c>
      <c r="E14" s="18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C20+C26</f>
        <v>26011.800000000003</v>
      </c>
      <c r="D15" s="48">
        <f t="shared" ref="D15:E15" si="3">D20+D26</f>
        <v>26011.800000000003</v>
      </c>
      <c r="E15" s="48">
        <f t="shared" si="3"/>
        <v>26011.800000000003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18">
        <f t="shared" si="2"/>
        <v>0</v>
      </c>
    </row>
    <row r="17" spans="1:5" s="22" customFormat="1" ht="25.5" x14ac:dyDescent="0.3">
      <c r="A17" s="25" t="s">
        <v>29</v>
      </c>
      <c r="B17" s="20" t="s">
        <v>2</v>
      </c>
      <c r="C17" s="43"/>
      <c r="D17" s="18">
        <f t="shared" si="2"/>
        <v>0</v>
      </c>
      <c r="E17" s="18">
        <f t="shared" si="2"/>
        <v>0</v>
      </c>
    </row>
    <row r="18" spans="1:5" s="22" customFormat="1" x14ac:dyDescent="0.3">
      <c r="A18" s="26" t="s">
        <v>4</v>
      </c>
      <c r="B18" s="27" t="s">
        <v>3</v>
      </c>
      <c r="C18" s="44"/>
      <c r="D18" s="18">
        <f t="shared" si="2"/>
        <v>0</v>
      </c>
      <c r="E18" s="18">
        <f t="shared" si="2"/>
        <v>0</v>
      </c>
    </row>
    <row r="19" spans="1:5" s="22" customFormat="1" ht="21.95" customHeight="1" x14ac:dyDescent="0.3">
      <c r="A19" s="26" t="s">
        <v>25</v>
      </c>
      <c r="B19" s="20" t="s">
        <v>26</v>
      </c>
      <c r="C19" s="43"/>
      <c r="D19" s="18">
        <f t="shared" si="2"/>
        <v>0</v>
      </c>
      <c r="E19" s="18">
        <f t="shared" si="2"/>
        <v>0</v>
      </c>
    </row>
    <row r="20" spans="1:5" s="22" customFormat="1" ht="25.5" x14ac:dyDescent="0.3">
      <c r="A20" s="19" t="s">
        <v>30</v>
      </c>
      <c r="B20" s="54" t="s">
        <v>2</v>
      </c>
      <c r="C20" s="55">
        <v>21789.9</v>
      </c>
      <c r="D20" s="48">
        <f>C20</f>
        <v>21789.9</v>
      </c>
      <c r="E20" s="48">
        <f t="shared" si="2"/>
        <v>21789.9</v>
      </c>
    </row>
    <row r="21" spans="1:5" s="22" customFormat="1" x14ac:dyDescent="0.3">
      <c r="A21" s="26" t="s">
        <v>4</v>
      </c>
      <c r="B21" s="27" t="s">
        <v>3</v>
      </c>
      <c r="C21" s="44">
        <v>5.6</v>
      </c>
      <c r="D21" s="18">
        <f t="shared" si="2"/>
        <v>5.6</v>
      </c>
      <c r="E21" s="18">
        <f t="shared" si="2"/>
        <v>5.6</v>
      </c>
    </row>
    <row r="22" spans="1:5" ht="21.95" customHeight="1" x14ac:dyDescent="0.3">
      <c r="A22" s="9" t="s">
        <v>25</v>
      </c>
      <c r="B22" s="6" t="s">
        <v>26</v>
      </c>
      <c r="C22" s="43">
        <f>C20/12/C21*1000</f>
        <v>324254.46428571432</v>
      </c>
      <c r="D22" s="43">
        <f t="shared" ref="D22:E22" si="4">D20/12/D21*1000</f>
        <v>324254.46428571432</v>
      </c>
      <c r="E22" s="43">
        <f t="shared" si="4"/>
        <v>324254.46428571432</v>
      </c>
    </row>
    <row r="23" spans="1:5" ht="39" x14ac:dyDescent="0.3">
      <c r="A23" s="13" t="s">
        <v>24</v>
      </c>
      <c r="B23" s="6" t="s">
        <v>2</v>
      </c>
      <c r="C23" s="43"/>
      <c r="D23" s="18">
        <f t="shared" si="2"/>
        <v>0</v>
      </c>
      <c r="E23" s="18"/>
    </row>
    <row r="24" spans="1:5" x14ac:dyDescent="0.3">
      <c r="A24" s="9" t="s">
        <v>4</v>
      </c>
      <c r="B24" s="10" t="s">
        <v>3</v>
      </c>
      <c r="C24" s="44"/>
      <c r="D24" s="18">
        <f t="shared" si="2"/>
        <v>0</v>
      </c>
      <c r="E24" s="18"/>
    </row>
    <row r="25" spans="1:5" ht="21.95" customHeight="1" x14ac:dyDescent="0.3">
      <c r="A25" s="9" t="s">
        <v>25</v>
      </c>
      <c r="B25" s="6" t="s">
        <v>26</v>
      </c>
      <c r="C25" s="43"/>
      <c r="D25" s="18">
        <f t="shared" si="2"/>
        <v>0</v>
      </c>
      <c r="E25" s="18"/>
    </row>
    <row r="26" spans="1:5" ht="25.5" x14ac:dyDescent="0.3">
      <c r="A26" s="5" t="s">
        <v>22</v>
      </c>
      <c r="B26" s="53" t="s">
        <v>2</v>
      </c>
      <c r="C26" s="55">
        <v>4221.8999999999996</v>
      </c>
      <c r="D26" s="48">
        <f>C26</f>
        <v>4221.8999999999996</v>
      </c>
      <c r="E26" s="48">
        <f>D26</f>
        <v>4221.8999999999996</v>
      </c>
    </row>
    <row r="27" spans="1:5" x14ac:dyDescent="0.3">
      <c r="A27" s="9" t="s">
        <v>4</v>
      </c>
      <c r="B27" s="10" t="s">
        <v>3</v>
      </c>
      <c r="C27" s="44">
        <v>4.5</v>
      </c>
      <c r="D27" s="18">
        <f t="shared" si="2"/>
        <v>4.5</v>
      </c>
      <c r="E27" s="18">
        <f t="shared" si="2"/>
        <v>4.5</v>
      </c>
    </row>
    <row r="28" spans="1:5" ht="21.95" customHeight="1" x14ac:dyDescent="0.3">
      <c r="A28" s="9" t="s">
        <v>25</v>
      </c>
      <c r="B28" s="6" t="s">
        <v>26</v>
      </c>
      <c r="C28" s="43">
        <f>C26/12/C27*1000</f>
        <v>78183.333333333343</v>
      </c>
      <c r="D28" s="43">
        <f t="shared" ref="D28:E28" si="5">D26/12/D27*1000</f>
        <v>78183.333333333343</v>
      </c>
      <c r="E28" s="43">
        <f t="shared" si="5"/>
        <v>78183.333333333343</v>
      </c>
    </row>
    <row r="29" spans="1:5" ht="25.5" x14ac:dyDescent="0.3">
      <c r="A29" s="5" t="s">
        <v>5</v>
      </c>
      <c r="B29" s="6" t="s">
        <v>2</v>
      </c>
      <c r="C29" s="48">
        <f>C15*11.18%</f>
        <v>2908.1192400000004</v>
      </c>
      <c r="D29" s="48">
        <f t="shared" ref="D29:E29" si="6">D15*11.18%</f>
        <v>2908.1192400000004</v>
      </c>
      <c r="E29" s="48">
        <f t="shared" si="6"/>
        <v>2908.1192400000004</v>
      </c>
    </row>
    <row r="30" spans="1:5" ht="36.75" x14ac:dyDescent="0.3">
      <c r="A30" s="11" t="s">
        <v>6</v>
      </c>
      <c r="B30" s="6" t="s">
        <v>2</v>
      </c>
      <c r="C30" s="48">
        <v>1481</v>
      </c>
      <c r="D30" s="48">
        <v>1481</v>
      </c>
      <c r="E30" s="48">
        <f>D30</f>
        <v>1481</v>
      </c>
    </row>
    <row r="31" spans="1:5" ht="25.5" x14ac:dyDescent="0.3">
      <c r="A31" s="11" t="s">
        <v>7</v>
      </c>
      <c r="B31" s="6" t="s">
        <v>2</v>
      </c>
      <c r="C31" s="18">
        <v>300</v>
      </c>
      <c r="D31" s="18">
        <f t="shared" si="2"/>
        <v>300</v>
      </c>
      <c r="E31" s="18">
        <v>300</v>
      </c>
    </row>
    <row r="32" spans="1:5" ht="36.75" x14ac:dyDescent="0.3">
      <c r="A32" s="11" t="s">
        <v>8</v>
      </c>
      <c r="B32" s="6" t="s">
        <v>2</v>
      </c>
      <c r="C32" s="18">
        <v>34</v>
      </c>
      <c r="D32" s="18">
        <f t="shared" si="2"/>
        <v>34</v>
      </c>
      <c r="E32" s="18">
        <f t="shared" si="2"/>
        <v>34</v>
      </c>
    </row>
    <row r="33" spans="1:5" ht="38.25" customHeight="1" x14ac:dyDescent="0.3">
      <c r="A33" s="11" t="s">
        <v>9</v>
      </c>
      <c r="B33" s="6" t="s">
        <v>2</v>
      </c>
      <c r="C33" s="48">
        <v>1429</v>
      </c>
      <c r="D33" s="18">
        <f t="shared" ref="D33" si="7">C33</f>
        <v>1429</v>
      </c>
      <c r="E33" s="18">
        <f t="shared" si="2"/>
        <v>1429</v>
      </c>
    </row>
    <row r="34" spans="1:5" x14ac:dyDescent="0.3">
      <c r="C34" s="17">
        <f>C33+C32+C31+C30+C29+C15</f>
        <v>32163.919240000003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4"/>
  <sheetViews>
    <sheetView topLeftCell="A4" workbookViewId="0">
      <selection activeCell="C27" sqref="C2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47.25" customHeight="1" x14ac:dyDescent="0.3">
      <c r="A4" s="88" t="s">
        <v>43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10</v>
      </c>
      <c r="D11" s="51">
        <v>10</v>
      </c>
      <c r="E11" s="51">
        <v>9</v>
      </c>
    </row>
    <row r="12" spans="1:7" ht="25.5" x14ac:dyDescent="0.3">
      <c r="A12" s="9" t="s">
        <v>23</v>
      </c>
      <c r="B12" s="6" t="s">
        <v>2</v>
      </c>
      <c r="C12" s="18">
        <f>(C13-C32)/C11</f>
        <v>3931.6267079999998</v>
      </c>
      <c r="D12" s="18">
        <f t="shared" ref="D12:E33" si="0">C12</f>
        <v>3931.6267079999998</v>
      </c>
      <c r="E12" s="18">
        <f t="shared" si="0"/>
        <v>3931.6267079999998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39350.267079999998</v>
      </c>
      <c r="D13" s="48">
        <f t="shared" ref="D13:E13" si="1">D15+D29+D30+D33+D31+D32</f>
        <v>39350.267079999998</v>
      </c>
      <c r="E13" s="48">
        <f t="shared" si="1"/>
        <v>39350.267079999998</v>
      </c>
    </row>
    <row r="14" spans="1:7" x14ac:dyDescent="0.3">
      <c r="A14" s="7" t="s">
        <v>0</v>
      </c>
      <c r="B14" s="8"/>
      <c r="C14" s="18"/>
      <c r="D14" s="18">
        <f t="shared" si="0"/>
        <v>0</v>
      </c>
      <c r="E14" s="18"/>
      <c r="G14" s="17"/>
    </row>
    <row r="15" spans="1:7" ht="25.5" x14ac:dyDescent="0.3">
      <c r="A15" s="5" t="s">
        <v>12</v>
      </c>
      <c r="B15" s="6" t="s">
        <v>2</v>
      </c>
      <c r="C15" s="48">
        <f>C20+C26</f>
        <v>32000.6</v>
      </c>
      <c r="D15" s="48">
        <f t="shared" ref="D15:E15" si="2">D20+D26</f>
        <v>32000.6</v>
      </c>
      <c r="E15" s="48">
        <f t="shared" si="2"/>
        <v>32000.6</v>
      </c>
    </row>
    <row r="16" spans="1:7" x14ac:dyDescent="0.3">
      <c r="A16" s="7" t="s">
        <v>1</v>
      </c>
      <c r="B16" s="8"/>
      <c r="C16" s="18"/>
      <c r="D16" s="18">
        <f t="shared" si="0"/>
        <v>0</v>
      </c>
      <c r="E16" s="18"/>
    </row>
    <row r="17" spans="1:5" s="22" customFormat="1" ht="25.5" x14ac:dyDescent="0.3">
      <c r="A17" s="25" t="s">
        <v>29</v>
      </c>
      <c r="B17" s="20" t="s">
        <v>2</v>
      </c>
      <c r="C17" s="43"/>
      <c r="D17" s="18">
        <f t="shared" si="0"/>
        <v>0</v>
      </c>
      <c r="E17" s="18"/>
    </row>
    <row r="18" spans="1:5" s="22" customFormat="1" x14ac:dyDescent="0.3">
      <c r="A18" s="26" t="s">
        <v>4</v>
      </c>
      <c r="B18" s="27" t="s">
        <v>3</v>
      </c>
      <c r="C18" s="44"/>
      <c r="D18" s="18">
        <f t="shared" si="0"/>
        <v>0</v>
      </c>
      <c r="E18" s="18"/>
    </row>
    <row r="19" spans="1:5" s="22" customFormat="1" ht="21.95" customHeight="1" x14ac:dyDescent="0.3">
      <c r="A19" s="26" t="s">
        <v>25</v>
      </c>
      <c r="B19" s="20" t="s">
        <v>26</v>
      </c>
      <c r="C19" s="43"/>
      <c r="D19" s="18">
        <f t="shared" si="0"/>
        <v>0</v>
      </c>
      <c r="E19" s="18"/>
    </row>
    <row r="20" spans="1:5" s="22" customFormat="1" ht="25.5" x14ac:dyDescent="0.3">
      <c r="A20" s="19" t="s">
        <v>30</v>
      </c>
      <c r="B20" s="54" t="s">
        <v>2</v>
      </c>
      <c r="C20" s="55">
        <v>26811.200000000001</v>
      </c>
      <c r="D20" s="48">
        <f>C20</f>
        <v>26811.200000000001</v>
      </c>
      <c r="E20" s="48">
        <f t="shared" si="0"/>
        <v>26811.200000000001</v>
      </c>
    </row>
    <row r="21" spans="1:5" s="22" customFormat="1" x14ac:dyDescent="0.3">
      <c r="A21" s="26" t="s">
        <v>4</v>
      </c>
      <c r="B21" s="27" t="s">
        <v>3</v>
      </c>
      <c r="C21" s="44">
        <v>7.9</v>
      </c>
      <c r="D21" s="18">
        <f t="shared" si="0"/>
        <v>7.9</v>
      </c>
      <c r="E21" s="18">
        <f t="shared" si="0"/>
        <v>7.9</v>
      </c>
    </row>
    <row r="22" spans="1:5" ht="21.95" customHeight="1" x14ac:dyDescent="0.3">
      <c r="A22" s="9" t="s">
        <v>25</v>
      </c>
      <c r="B22" s="6" t="s">
        <v>26</v>
      </c>
      <c r="C22" s="43">
        <f>C20/12/C21*1000</f>
        <v>282818.56540084392</v>
      </c>
      <c r="D22" s="43">
        <f>D20/12/D21*1000</f>
        <v>282818.56540084392</v>
      </c>
      <c r="E22" s="43">
        <f>E20/12/E21*1000</f>
        <v>282818.56540084392</v>
      </c>
    </row>
    <row r="23" spans="1:5" ht="39" x14ac:dyDescent="0.3">
      <c r="A23" s="13" t="s">
        <v>24</v>
      </c>
      <c r="B23" s="6" t="s">
        <v>2</v>
      </c>
      <c r="C23" s="43"/>
      <c r="D23" s="18">
        <f t="shared" si="0"/>
        <v>0</v>
      </c>
      <c r="E23" s="18"/>
    </row>
    <row r="24" spans="1:5" x14ac:dyDescent="0.3">
      <c r="A24" s="9" t="s">
        <v>4</v>
      </c>
      <c r="B24" s="10" t="s">
        <v>3</v>
      </c>
      <c r="C24" s="44"/>
      <c r="D24" s="18">
        <f t="shared" si="0"/>
        <v>0</v>
      </c>
      <c r="E24" s="18"/>
    </row>
    <row r="25" spans="1:5" ht="21.95" customHeight="1" x14ac:dyDescent="0.3">
      <c r="A25" s="9" t="s">
        <v>25</v>
      </c>
      <c r="B25" s="6" t="s">
        <v>26</v>
      </c>
      <c r="C25" s="43"/>
      <c r="D25" s="18">
        <f t="shared" si="0"/>
        <v>0</v>
      </c>
      <c r="E25" s="18"/>
    </row>
    <row r="26" spans="1:5" ht="25.5" x14ac:dyDescent="0.3">
      <c r="A26" s="5" t="s">
        <v>22</v>
      </c>
      <c r="B26" s="53" t="s">
        <v>2</v>
      </c>
      <c r="C26" s="55">
        <v>5189.3999999999996</v>
      </c>
      <c r="D26" s="48">
        <f>C26</f>
        <v>5189.3999999999996</v>
      </c>
      <c r="E26" s="48">
        <f>D26</f>
        <v>5189.3999999999996</v>
      </c>
    </row>
    <row r="27" spans="1:5" x14ac:dyDescent="0.3">
      <c r="A27" s="9" t="s">
        <v>4</v>
      </c>
      <c r="B27" s="10" t="s">
        <v>3</v>
      </c>
      <c r="C27" s="44">
        <v>6</v>
      </c>
      <c r="D27" s="18">
        <f t="shared" si="0"/>
        <v>6</v>
      </c>
      <c r="E27" s="18">
        <f t="shared" si="0"/>
        <v>6</v>
      </c>
    </row>
    <row r="28" spans="1:5" ht="21.95" customHeight="1" x14ac:dyDescent="0.3">
      <c r="A28" s="9" t="s">
        <v>25</v>
      </c>
      <c r="B28" s="6" t="s">
        <v>26</v>
      </c>
      <c r="C28" s="43">
        <f>C26/12/C27*1000</f>
        <v>72075</v>
      </c>
      <c r="D28" s="43">
        <f t="shared" ref="D28:E28" si="3">D26/12/D27*1000</f>
        <v>72075</v>
      </c>
      <c r="E28" s="43">
        <f t="shared" si="3"/>
        <v>72075</v>
      </c>
    </row>
    <row r="29" spans="1:5" ht="25.5" x14ac:dyDescent="0.3">
      <c r="A29" s="5" t="s">
        <v>5</v>
      </c>
      <c r="B29" s="6" t="s">
        <v>2</v>
      </c>
      <c r="C29" s="48">
        <f>C15*11.18%</f>
        <v>3577.6670799999997</v>
      </c>
      <c r="D29" s="48">
        <f t="shared" ref="D29:E29" si="4">D15*11.18%</f>
        <v>3577.6670799999997</v>
      </c>
      <c r="E29" s="48">
        <f t="shared" si="4"/>
        <v>3577.6670799999997</v>
      </c>
    </row>
    <row r="30" spans="1:5" ht="36.75" x14ac:dyDescent="0.3">
      <c r="A30" s="11" t="s">
        <v>6</v>
      </c>
      <c r="B30" s="6" t="s">
        <v>2</v>
      </c>
      <c r="C30" s="48">
        <v>1547</v>
      </c>
      <c r="D30" s="48">
        <v>1547</v>
      </c>
      <c r="E30" s="48">
        <f t="shared" si="0"/>
        <v>1547</v>
      </c>
    </row>
    <row r="31" spans="1:5" ht="25.5" x14ac:dyDescent="0.3">
      <c r="A31" s="11" t="s">
        <v>7</v>
      </c>
      <c r="B31" s="6" t="s">
        <v>2</v>
      </c>
      <c r="C31" s="18">
        <v>300</v>
      </c>
      <c r="D31" s="18">
        <f t="shared" si="0"/>
        <v>300</v>
      </c>
      <c r="E31" s="18">
        <f t="shared" si="0"/>
        <v>300</v>
      </c>
    </row>
    <row r="32" spans="1:5" ht="36.75" x14ac:dyDescent="0.3">
      <c r="A32" s="11" t="s">
        <v>8</v>
      </c>
      <c r="B32" s="6" t="s">
        <v>2</v>
      </c>
      <c r="C32" s="18">
        <v>34</v>
      </c>
      <c r="D32" s="18">
        <f t="shared" si="0"/>
        <v>34</v>
      </c>
      <c r="E32" s="18">
        <f t="shared" si="0"/>
        <v>34</v>
      </c>
    </row>
    <row r="33" spans="1:5" ht="38.25" customHeight="1" x14ac:dyDescent="0.3">
      <c r="A33" s="11" t="s">
        <v>9</v>
      </c>
      <c r="B33" s="6" t="s">
        <v>2</v>
      </c>
      <c r="C33" s="48">
        <v>1891</v>
      </c>
      <c r="D33" s="48">
        <v>1891</v>
      </c>
      <c r="E33" s="48">
        <f t="shared" si="0"/>
        <v>1891</v>
      </c>
    </row>
    <row r="34" spans="1:5" x14ac:dyDescent="0.3">
      <c r="C34" s="17">
        <f>C33+C32+C31+C30+C29+C15</f>
        <v>39350.267079999998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4"/>
  <sheetViews>
    <sheetView topLeftCell="A10" workbookViewId="0">
      <selection activeCell="C26" sqref="C26:E2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51" customHeight="1" x14ac:dyDescent="0.3">
      <c r="A4" s="88" t="s">
        <v>42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21</v>
      </c>
      <c r="D11" s="51">
        <v>21</v>
      </c>
      <c r="E11" s="51">
        <v>17</v>
      </c>
    </row>
    <row r="12" spans="1:7" ht="25.5" x14ac:dyDescent="0.3">
      <c r="A12" s="9" t="s">
        <v>23</v>
      </c>
      <c r="B12" s="6" t="s">
        <v>2</v>
      </c>
      <c r="C12" s="18">
        <f>(C13-C32)/C11</f>
        <v>2278.5384419047618</v>
      </c>
      <c r="D12" s="18">
        <f t="shared" ref="D12:E12" si="0">(D13-D32)/D11</f>
        <v>2278.5384419047618</v>
      </c>
      <c r="E12" s="18">
        <f t="shared" si="0"/>
        <v>2814.6651341176471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47883.307280000001</v>
      </c>
      <c r="D13" s="48">
        <f t="shared" ref="D13:E13" si="1">D15+D29+D30+D33+D31+D32</f>
        <v>47883.307280000001</v>
      </c>
      <c r="E13" s="48">
        <f t="shared" si="1"/>
        <v>47883.307280000001</v>
      </c>
    </row>
    <row r="14" spans="1:7" x14ac:dyDescent="0.3">
      <c r="A14" s="7" t="s">
        <v>0</v>
      </c>
      <c r="B14" s="8"/>
      <c r="C14" s="18"/>
      <c r="D14" s="18">
        <f t="shared" ref="D14:E33" si="2">C14</f>
        <v>0</v>
      </c>
      <c r="E14" s="18"/>
      <c r="G14" s="17"/>
    </row>
    <row r="15" spans="1:7" ht="25.5" x14ac:dyDescent="0.3">
      <c r="A15" s="5" t="s">
        <v>12</v>
      </c>
      <c r="B15" s="6" t="s">
        <v>2</v>
      </c>
      <c r="C15" s="48">
        <f>C20+C26</f>
        <v>39639.599999999999</v>
      </c>
      <c r="D15" s="48">
        <f t="shared" ref="D15:E15" si="3">D20+D26</f>
        <v>39639.599999999999</v>
      </c>
      <c r="E15" s="48">
        <f t="shared" si="3"/>
        <v>39639.599999999999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18"/>
    </row>
    <row r="17" spans="1:5" s="22" customFormat="1" ht="25.5" x14ac:dyDescent="0.3">
      <c r="A17" s="19" t="s">
        <v>29</v>
      </c>
      <c r="B17" s="20" t="s">
        <v>2</v>
      </c>
      <c r="C17" s="34"/>
      <c r="D17" s="18">
        <f t="shared" si="2"/>
        <v>0</v>
      </c>
      <c r="E17" s="18"/>
    </row>
    <row r="18" spans="1:5" s="22" customFormat="1" x14ac:dyDescent="0.3">
      <c r="A18" s="26" t="s">
        <v>4</v>
      </c>
      <c r="B18" s="27" t="s">
        <v>3</v>
      </c>
      <c r="C18" s="41"/>
      <c r="D18" s="18">
        <f t="shared" si="2"/>
        <v>0</v>
      </c>
      <c r="E18" s="18"/>
    </row>
    <row r="19" spans="1:5" s="22" customFormat="1" ht="21.95" customHeight="1" x14ac:dyDescent="0.3">
      <c r="A19" s="26" t="s">
        <v>25</v>
      </c>
      <c r="B19" s="20" t="s">
        <v>26</v>
      </c>
      <c r="C19" s="34"/>
      <c r="D19" s="18">
        <f t="shared" si="2"/>
        <v>0</v>
      </c>
      <c r="E19" s="18"/>
    </row>
    <row r="20" spans="1:5" s="22" customFormat="1" ht="25.5" x14ac:dyDescent="0.3">
      <c r="A20" s="19" t="s">
        <v>30</v>
      </c>
      <c r="B20" s="20" t="s">
        <v>2</v>
      </c>
      <c r="C20" s="56">
        <v>32095.9</v>
      </c>
      <c r="D20" s="48">
        <f>C20</f>
        <v>32095.9</v>
      </c>
      <c r="E20" s="48">
        <f>D20</f>
        <v>32095.9</v>
      </c>
    </row>
    <row r="21" spans="1:5" s="22" customFormat="1" x14ac:dyDescent="0.3">
      <c r="A21" s="26" t="s">
        <v>4</v>
      </c>
      <c r="B21" s="27" t="s">
        <v>3</v>
      </c>
      <c r="C21" s="41">
        <v>10.1</v>
      </c>
      <c r="D21" s="18">
        <f t="shared" si="2"/>
        <v>10.1</v>
      </c>
      <c r="E21" s="18">
        <f t="shared" si="2"/>
        <v>10.1</v>
      </c>
    </row>
    <row r="22" spans="1:5" ht="21.95" customHeight="1" x14ac:dyDescent="0.3">
      <c r="A22" s="9" t="s">
        <v>25</v>
      </c>
      <c r="B22" s="6" t="s">
        <v>26</v>
      </c>
      <c r="C22" s="34">
        <f>C20/12/C21*1000</f>
        <v>264817.65676567657</v>
      </c>
      <c r="D22" s="34">
        <f t="shared" ref="D22:E22" si="4">D20/12/D21*1000</f>
        <v>264817.65676567657</v>
      </c>
      <c r="E22" s="34">
        <f t="shared" si="4"/>
        <v>264817.65676567657</v>
      </c>
    </row>
    <row r="23" spans="1:5" ht="39" x14ac:dyDescent="0.3">
      <c r="A23" s="11" t="s">
        <v>36</v>
      </c>
      <c r="B23" s="53" t="s">
        <v>2</v>
      </c>
      <c r="C23" s="56"/>
      <c r="D23" s="48">
        <f t="shared" si="2"/>
        <v>0</v>
      </c>
      <c r="E23" s="48"/>
    </row>
    <row r="24" spans="1:5" x14ac:dyDescent="0.3">
      <c r="A24" s="9" t="s">
        <v>4</v>
      </c>
      <c r="B24" s="10" t="s">
        <v>3</v>
      </c>
      <c r="C24" s="41"/>
      <c r="D24" s="18">
        <f t="shared" si="2"/>
        <v>0</v>
      </c>
      <c r="E24" s="18">
        <f t="shared" si="2"/>
        <v>0</v>
      </c>
    </row>
    <row r="25" spans="1:5" ht="21.95" customHeight="1" x14ac:dyDescent="0.3">
      <c r="A25" s="9" t="s">
        <v>25</v>
      </c>
      <c r="B25" s="6" t="s">
        <v>26</v>
      </c>
      <c r="C25" s="34"/>
      <c r="D25" s="18">
        <f t="shared" si="2"/>
        <v>0</v>
      </c>
      <c r="E25" s="18">
        <f t="shared" si="2"/>
        <v>0</v>
      </c>
    </row>
    <row r="26" spans="1:5" ht="25.5" x14ac:dyDescent="0.3">
      <c r="A26" s="5" t="s">
        <v>22</v>
      </c>
      <c r="B26" s="53" t="s">
        <v>2</v>
      </c>
      <c r="C26" s="56">
        <v>7543.7</v>
      </c>
      <c r="D26" s="56">
        <v>7543.7</v>
      </c>
      <c r="E26" s="56">
        <v>7543.7</v>
      </c>
    </row>
    <row r="27" spans="1:5" x14ac:dyDescent="0.3">
      <c r="A27" s="9" t="s">
        <v>4</v>
      </c>
      <c r="B27" s="10" t="s">
        <v>3</v>
      </c>
      <c r="C27" s="41">
        <v>9</v>
      </c>
      <c r="D27" s="18">
        <f t="shared" si="2"/>
        <v>9</v>
      </c>
      <c r="E27" s="18">
        <f t="shared" si="2"/>
        <v>9</v>
      </c>
    </row>
    <row r="28" spans="1:5" ht="21.95" customHeight="1" x14ac:dyDescent="0.3">
      <c r="A28" s="9" t="s">
        <v>25</v>
      </c>
      <c r="B28" s="6" t="s">
        <v>26</v>
      </c>
      <c r="C28" s="34">
        <f>C26/12/C27*1000</f>
        <v>69849.074074074073</v>
      </c>
      <c r="D28" s="18">
        <f t="shared" si="2"/>
        <v>69849.074074074073</v>
      </c>
      <c r="E28" s="18">
        <f t="shared" si="2"/>
        <v>69849.074074074073</v>
      </c>
    </row>
    <row r="29" spans="1:5" ht="25.5" x14ac:dyDescent="0.3">
      <c r="A29" s="5" t="s">
        <v>5</v>
      </c>
      <c r="B29" s="53" t="s">
        <v>2</v>
      </c>
      <c r="C29" s="48">
        <f>C15*11.18%</f>
        <v>4431.7072799999996</v>
      </c>
      <c r="D29" s="48">
        <f t="shared" ref="D29:E29" si="5">D15*11.18%</f>
        <v>4431.7072799999996</v>
      </c>
      <c r="E29" s="48">
        <f t="shared" si="5"/>
        <v>4431.7072799999996</v>
      </c>
    </row>
    <row r="30" spans="1:5" ht="36.75" x14ac:dyDescent="0.3">
      <c r="A30" s="11" t="s">
        <v>6</v>
      </c>
      <c r="B30" s="6" t="s">
        <v>2</v>
      </c>
      <c r="C30" s="48">
        <v>1616</v>
      </c>
      <c r="D30" s="48">
        <v>1616</v>
      </c>
      <c r="E30" s="48">
        <f t="shared" si="2"/>
        <v>1616</v>
      </c>
    </row>
    <row r="31" spans="1:5" ht="25.5" x14ac:dyDescent="0.3">
      <c r="A31" s="11" t="s">
        <v>7</v>
      </c>
      <c r="B31" s="6" t="s">
        <v>2</v>
      </c>
      <c r="C31" s="18">
        <v>300</v>
      </c>
      <c r="D31" s="18">
        <v>300</v>
      </c>
      <c r="E31" s="48">
        <f t="shared" si="2"/>
        <v>300</v>
      </c>
    </row>
    <row r="32" spans="1:5" ht="36.75" x14ac:dyDescent="0.3">
      <c r="A32" s="11" t="s">
        <v>8</v>
      </c>
      <c r="B32" s="6" t="s">
        <v>2</v>
      </c>
      <c r="C32" s="18">
        <v>34</v>
      </c>
      <c r="D32" s="18">
        <f t="shared" si="2"/>
        <v>34</v>
      </c>
      <c r="E32" s="48">
        <f t="shared" si="2"/>
        <v>34</v>
      </c>
    </row>
    <row r="33" spans="1:5" ht="38.25" customHeight="1" x14ac:dyDescent="0.3">
      <c r="A33" s="11" t="s">
        <v>9</v>
      </c>
      <c r="B33" s="6" t="s">
        <v>2</v>
      </c>
      <c r="C33" s="48">
        <v>1862</v>
      </c>
      <c r="D33" s="48">
        <f t="shared" si="2"/>
        <v>1862</v>
      </c>
      <c r="E33" s="48">
        <f t="shared" si="2"/>
        <v>1862</v>
      </c>
    </row>
    <row r="34" spans="1:5" x14ac:dyDescent="0.3">
      <c r="C34" s="17">
        <f>C33+C32+C31+C30+C29+C15</f>
        <v>47883.307279999994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3"/>
  <sheetViews>
    <sheetView workbookViewId="0">
      <selection activeCell="C13" sqref="C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4.140625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39</v>
      </c>
      <c r="B2" s="82"/>
      <c r="C2" s="82"/>
      <c r="D2" s="82"/>
      <c r="E2" s="82"/>
    </row>
    <row r="3" spans="1:7" x14ac:dyDescent="0.3">
      <c r="A3" s="1"/>
    </row>
    <row r="4" spans="1:7" ht="44.25" customHeight="1" x14ac:dyDescent="0.3">
      <c r="A4" s="88" t="s">
        <v>34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38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33" t="s">
        <v>13</v>
      </c>
    </row>
    <row r="11" spans="1:7" x14ac:dyDescent="0.3">
      <c r="A11" s="5" t="s">
        <v>20</v>
      </c>
      <c r="B11" s="6" t="s">
        <v>10</v>
      </c>
      <c r="C11" s="50"/>
      <c r="D11" s="50"/>
      <c r="E11" s="50"/>
      <c r="F11" s="22"/>
    </row>
    <row r="12" spans="1:7" ht="25.5" x14ac:dyDescent="0.3">
      <c r="A12" s="9" t="s">
        <v>23</v>
      </c>
      <c r="B12" s="6" t="s">
        <v>2</v>
      </c>
      <c r="C12" s="34" t="e">
        <f>(C13-C32)/C11</f>
        <v>#DIV/0!</v>
      </c>
      <c r="D12" s="34" t="e">
        <f t="shared" ref="D12:E33" si="0">C12</f>
        <v>#DIV/0!</v>
      </c>
      <c r="E12" s="34" t="e">
        <f t="shared" si="0"/>
        <v>#DIV/0!</v>
      </c>
      <c r="F12" s="22"/>
    </row>
    <row r="13" spans="1:7" ht="25.5" x14ac:dyDescent="0.3">
      <c r="A13" s="5" t="s">
        <v>11</v>
      </c>
      <c r="B13" s="6" t="s">
        <v>2</v>
      </c>
      <c r="C13" s="48"/>
      <c r="D13" s="56">
        <f t="shared" si="0"/>
        <v>0</v>
      </c>
      <c r="E13" s="56">
        <f t="shared" si="0"/>
        <v>0</v>
      </c>
      <c r="F13" s="22"/>
    </row>
    <row r="14" spans="1:7" x14ac:dyDescent="0.3">
      <c r="A14" s="7" t="s">
        <v>0</v>
      </c>
      <c r="B14" s="8"/>
      <c r="C14" s="34">
        <v>0</v>
      </c>
      <c r="D14" s="34">
        <f t="shared" si="0"/>
        <v>0</v>
      </c>
      <c r="E14" s="34">
        <f t="shared" si="0"/>
        <v>0</v>
      </c>
      <c r="F14" s="22"/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0</v>
      </c>
      <c r="D15" s="56">
        <f t="shared" si="0"/>
        <v>0</v>
      </c>
      <c r="E15" s="56">
        <f t="shared" si="0"/>
        <v>0</v>
      </c>
      <c r="F15" s="22"/>
    </row>
    <row r="16" spans="1:7" x14ac:dyDescent="0.3">
      <c r="A16" s="7" t="s">
        <v>1</v>
      </c>
      <c r="B16" s="8"/>
      <c r="C16" s="34">
        <v>0</v>
      </c>
      <c r="D16" s="34">
        <f t="shared" si="0"/>
        <v>0</v>
      </c>
      <c r="E16" s="34">
        <f t="shared" si="0"/>
        <v>0</v>
      </c>
      <c r="F16" s="22"/>
    </row>
    <row r="17" spans="1:6" s="22" customFormat="1" ht="25.5" x14ac:dyDescent="0.3">
      <c r="A17" s="19" t="s">
        <v>29</v>
      </c>
      <c r="B17" s="20" t="s">
        <v>2</v>
      </c>
      <c r="C17" s="56"/>
      <c r="D17" s="56">
        <f t="shared" si="0"/>
        <v>0</v>
      </c>
      <c r="E17" s="56">
        <f t="shared" si="0"/>
        <v>0</v>
      </c>
    </row>
    <row r="18" spans="1:6" s="22" customFormat="1" x14ac:dyDescent="0.3">
      <c r="A18" s="26" t="s">
        <v>4</v>
      </c>
      <c r="B18" s="27" t="s">
        <v>3</v>
      </c>
      <c r="C18" s="34"/>
      <c r="D18" s="34"/>
      <c r="E18" s="34"/>
    </row>
    <row r="19" spans="1:6" s="22" customFormat="1" ht="21.95" customHeight="1" x14ac:dyDescent="0.3">
      <c r="A19" s="26" t="s">
        <v>25</v>
      </c>
      <c r="B19" s="20" t="s">
        <v>26</v>
      </c>
      <c r="C19" s="34" t="e">
        <f>C17/C18/12*1000+200</f>
        <v>#DIV/0!</v>
      </c>
      <c r="D19" s="34" t="e">
        <f t="shared" si="0"/>
        <v>#DIV/0!</v>
      </c>
      <c r="E19" s="34" t="e">
        <f t="shared" si="0"/>
        <v>#DIV/0!</v>
      </c>
    </row>
    <row r="20" spans="1:6" s="22" customFormat="1" ht="25.5" x14ac:dyDescent="0.3">
      <c r="A20" s="19" t="s">
        <v>30</v>
      </c>
      <c r="B20" s="20" t="s">
        <v>2</v>
      </c>
      <c r="C20" s="56"/>
      <c r="D20" s="56">
        <f t="shared" si="0"/>
        <v>0</v>
      </c>
      <c r="E20" s="56">
        <f t="shared" si="0"/>
        <v>0</v>
      </c>
    </row>
    <row r="21" spans="1:6" x14ac:dyDescent="0.3">
      <c r="A21" s="9" t="s">
        <v>4</v>
      </c>
      <c r="B21" s="10" t="s">
        <v>3</v>
      </c>
      <c r="C21" s="34"/>
      <c r="D21" s="34"/>
      <c r="E21" s="34"/>
      <c r="F21" s="22"/>
    </row>
    <row r="22" spans="1:6" ht="21.95" customHeight="1" x14ac:dyDescent="0.3">
      <c r="A22" s="9" t="s">
        <v>25</v>
      </c>
      <c r="B22" s="6" t="s">
        <v>26</v>
      </c>
      <c r="C22" s="34" t="e">
        <f>C20/12/C21*1000</f>
        <v>#DIV/0!</v>
      </c>
      <c r="D22" s="34" t="e">
        <f t="shared" si="0"/>
        <v>#DIV/0!</v>
      </c>
      <c r="E22" s="34" t="e">
        <f t="shared" si="0"/>
        <v>#DIV/0!</v>
      </c>
      <c r="F22" s="22"/>
    </row>
    <row r="23" spans="1:6" ht="39" x14ac:dyDescent="0.3">
      <c r="A23" s="11" t="s">
        <v>36</v>
      </c>
      <c r="B23" s="6" t="s">
        <v>2</v>
      </c>
      <c r="C23" s="56"/>
      <c r="D23" s="56">
        <f t="shared" si="0"/>
        <v>0</v>
      </c>
      <c r="E23" s="56">
        <f t="shared" si="0"/>
        <v>0</v>
      </c>
      <c r="F23" s="22"/>
    </row>
    <row r="24" spans="1:6" x14ac:dyDescent="0.3">
      <c r="A24" s="9" t="s">
        <v>4</v>
      </c>
      <c r="B24" s="10" t="s">
        <v>3</v>
      </c>
      <c r="C24" s="34"/>
      <c r="D24" s="34"/>
      <c r="E24" s="34"/>
    </row>
    <row r="25" spans="1:6" ht="21.95" customHeight="1" x14ac:dyDescent="0.3">
      <c r="A25" s="9" t="s">
        <v>25</v>
      </c>
      <c r="B25" s="6" t="s">
        <v>26</v>
      </c>
      <c r="C25" s="34" t="e">
        <f>C23/C24/12*1000</f>
        <v>#DIV/0!</v>
      </c>
      <c r="D25" s="34" t="e">
        <f t="shared" si="0"/>
        <v>#DIV/0!</v>
      </c>
      <c r="E25" s="34" t="e">
        <f t="shared" si="0"/>
        <v>#DIV/0!</v>
      </c>
    </row>
    <row r="26" spans="1:6" ht="25.5" x14ac:dyDescent="0.3">
      <c r="A26" s="5" t="s">
        <v>22</v>
      </c>
      <c r="B26" s="6" t="s">
        <v>2</v>
      </c>
      <c r="C26" s="56"/>
      <c r="D26" s="56">
        <f t="shared" si="0"/>
        <v>0</v>
      </c>
      <c r="E26" s="56">
        <f t="shared" si="0"/>
        <v>0</v>
      </c>
    </row>
    <row r="27" spans="1:6" x14ac:dyDescent="0.3">
      <c r="A27" s="9" t="s">
        <v>4</v>
      </c>
      <c r="B27" s="10" t="s">
        <v>3</v>
      </c>
      <c r="C27" s="34"/>
      <c r="D27" s="34"/>
      <c r="E27" s="34"/>
    </row>
    <row r="28" spans="1:6" ht="21.95" customHeight="1" x14ac:dyDescent="0.3">
      <c r="A28" s="9" t="s">
        <v>25</v>
      </c>
      <c r="B28" s="6" t="s">
        <v>26</v>
      </c>
      <c r="C28" s="34" t="e">
        <f>C26/12/C27*1000</f>
        <v>#DIV/0!</v>
      </c>
      <c r="D28" s="34" t="e">
        <f t="shared" si="0"/>
        <v>#DIV/0!</v>
      </c>
      <c r="E28" s="34" t="e">
        <f t="shared" si="0"/>
        <v>#DIV/0!</v>
      </c>
    </row>
    <row r="29" spans="1:6" ht="25.5" x14ac:dyDescent="0.3">
      <c r="A29" s="5" t="s">
        <v>5</v>
      </c>
      <c r="B29" s="6" t="s">
        <v>2</v>
      </c>
      <c r="C29" s="48"/>
      <c r="D29" s="48">
        <f t="shared" si="0"/>
        <v>0</v>
      </c>
      <c r="E29" s="48">
        <f t="shared" si="0"/>
        <v>0</v>
      </c>
    </row>
    <row r="30" spans="1:6" ht="36.75" x14ac:dyDescent="0.3">
      <c r="A30" s="11" t="s">
        <v>6</v>
      </c>
      <c r="B30" s="6" t="s">
        <v>2</v>
      </c>
      <c r="C30" s="56"/>
      <c r="D30" s="56">
        <f t="shared" si="0"/>
        <v>0</v>
      </c>
      <c r="E30" s="56">
        <f t="shared" si="0"/>
        <v>0</v>
      </c>
    </row>
    <row r="31" spans="1:6" ht="25.5" x14ac:dyDescent="0.3">
      <c r="A31" s="11" t="s">
        <v>7</v>
      </c>
      <c r="B31" s="6" t="s">
        <v>2</v>
      </c>
      <c r="C31" s="56"/>
      <c r="D31" s="56">
        <f t="shared" si="0"/>
        <v>0</v>
      </c>
      <c r="E31" s="56">
        <f t="shared" si="0"/>
        <v>0</v>
      </c>
    </row>
    <row r="32" spans="1:6" ht="36.75" x14ac:dyDescent="0.3">
      <c r="A32" s="11" t="s">
        <v>8</v>
      </c>
      <c r="B32" s="6" t="s">
        <v>2</v>
      </c>
      <c r="C32" s="48"/>
      <c r="D32" s="56">
        <f t="shared" si="0"/>
        <v>0</v>
      </c>
      <c r="E32" s="56">
        <f t="shared" si="0"/>
        <v>0</v>
      </c>
    </row>
    <row r="33" spans="1:5" ht="38.25" customHeight="1" x14ac:dyDescent="0.3">
      <c r="A33" s="11" t="s">
        <v>9</v>
      </c>
      <c r="B33" s="6" t="s">
        <v>2</v>
      </c>
      <c r="C33" s="48"/>
      <c r="D33" s="56">
        <f t="shared" si="0"/>
        <v>0</v>
      </c>
      <c r="E33" s="56">
        <f t="shared" si="0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workbookViewId="0">
      <selection activeCell="F31" sqref="F31:G3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5703125" style="17" customWidth="1"/>
    <col min="4" max="4" width="12" style="17" customWidth="1"/>
    <col min="5" max="5" width="12" style="42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55.5" customHeight="1" x14ac:dyDescent="0.3">
      <c r="A4" s="88" t="s">
        <v>65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193</v>
      </c>
      <c r="D11" s="51">
        <f>C11</f>
        <v>193</v>
      </c>
      <c r="E11" s="51">
        <v>199</v>
      </c>
    </row>
    <row r="12" spans="1:7" ht="25.5" x14ac:dyDescent="0.3">
      <c r="A12" s="9" t="s">
        <v>23</v>
      </c>
      <c r="B12" s="6" t="s">
        <v>2</v>
      </c>
      <c r="C12" s="18">
        <f>(C13-C32)/C11</f>
        <v>1101.6627523316063</v>
      </c>
      <c r="D12" s="18">
        <f t="shared" ref="D12" si="0">(D13-D32)/D11</f>
        <v>1101.6627523316063</v>
      </c>
      <c r="E12" s="18">
        <f t="shared" ref="E12" si="1">(E13-E32)/E11</f>
        <v>1068.4467899497488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213717.9112</v>
      </c>
      <c r="D13" s="48">
        <f t="shared" ref="D13" si="2">D15+D29+D30+D33+D31+D32</f>
        <v>213717.9112</v>
      </c>
      <c r="E13" s="48">
        <f t="shared" ref="E13" si="3">E15+E29+E30+E33+E31+E32</f>
        <v>213717.9112</v>
      </c>
    </row>
    <row r="14" spans="1:7" x14ac:dyDescent="0.3">
      <c r="A14" s="7" t="s">
        <v>0</v>
      </c>
      <c r="B14" s="8"/>
      <c r="C14" s="18">
        <v>0</v>
      </c>
      <c r="D14" s="18">
        <f t="shared" ref="D14:D31" si="4">C14</f>
        <v>0</v>
      </c>
      <c r="E14" s="34">
        <f t="shared" ref="E14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174740</v>
      </c>
      <c r="D15" s="48">
        <f>D17+D20+D23+D26</f>
        <v>174740</v>
      </c>
      <c r="E15" s="48">
        <f t="shared" ref="E15" si="6">E17+E20+E23+E26</f>
        <v>174740</v>
      </c>
    </row>
    <row r="16" spans="1:7" x14ac:dyDescent="0.3">
      <c r="A16" s="7" t="s">
        <v>1</v>
      </c>
      <c r="B16" s="8"/>
      <c r="C16" s="18">
        <v>0</v>
      </c>
      <c r="D16" s="18">
        <f t="shared" si="4"/>
        <v>0</v>
      </c>
      <c r="E16" s="34">
        <f t="shared" ref="E16" si="7">D16</f>
        <v>0</v>
      </c>
    </row>
    <row r="17" spans="1:7" s="22" customFormat="1" ht="25.5" x14ac:dyDescent="0.3">
      <c r="A17" s="19" t="s">
        <v>29</v>
      </c>
      <c r="B17" s="54" t="s">
        <v>2</v>
      </c>
      <c r="C17" s="56">
        <v>9316</v>
      </c>
      <c r="D17" s="48">
        <f>C17</f>
        <v>9316</v>
      </c>
      <c r="E17" s="56">
        <f t="shared" ref="E17" si="8">D17</f>
        <v>9316</v>
      </c>
    </row>
    <row r="18" spans="1:7" s="22" customFormat="1" x14ac:dyDescent="0.3">
      <c r="A18" s="26" t="s">
        <v>4</v>
      </c>
      <c r="B18" s="27" t="s">
        <v>3</v>
      </c>
      <c r="C18" s="41">
        <v>4</v>
      </c>
      <c r="D18" s="18">
        <f t="shared" si="4"/>
        <v>4</v>
      </c>
      <c r="E18" s="34">
        <f t="shared" ref="E18" si="9">D18</f>
        <v>4</v>
      </c>
    </row>
    <row r="19" spans="1:7" s="22" customFormat="1" ht="21.95" customHeight="1" x14ac:dyDescent="0.3">
      <c r="A19" s="26" t="s">
        <v>25</v>
      </c>
      <c r="B19" s="20" t="s">
        <v>26</v>
      </c>
      <c r="C19" s="34">
        <f>C17/C18/12*1000+200</f>
        <v>194283.33333333334</v>
      </c>
      <c r="D19" s="34">
        <f>D17/D18/9*1000+200</f>
        <v>258977.77777777778</v>
      </c>
      <c r="E19" s="34">
        <f t="shared" ref="E19" si="10">D19</f>
        <v>258977.77777777778</v>
      </c>
      <c r="G19" s="29"/>
    </row>
    <row r="20" spans="1:7" s="22" customFormat="1" ht="25.5" x14ac:dyDescent="0.3">
      <c r="A20" s="19" t="s">
        <v>30</v>
      </c>
      <c r="B20" s="54" t="s">
        <v>2</v>
      </c>
      <c r="C20" s="56">
        <v>132143</v>
      </c>
      <c r="D20" s="48">
        <f>C20</f>
        <v>132143</v>
      </c>
      <c r="E20" s="56">
        <f t="shared" ref="E20" si="11">D20</f>
        <v>132143</v>
      </c>
    </row>
    <row r="21" spans="1:7" s="22" customFormat="1" x14ac:dyDescent="0.3">
      <c r="A21" s="26" t="s">
        <v>4</v>
      </c>
      <c r="B21" s="27" t="s">
        <v>3</v>
      </c>
      <c r="C21" s="41">
        <v>36.25</v>
      </c>
      <c r="D21" s="18">
        <f t="shared" si="4"/>
        <v>36.25</v>
      </c>
      <c r="E21" s="34">
        <f t="shared" ref="E21" si="12">D21</f>
        <v>36.25</v>
      </c>
    </row>
    <row r="22" spans="1:7" ht="21.95" customHeight="1" x14ac:dyDescent="0.3">
      <c r="A22" s="9" t="s">
        <v>25</v>
      </c>
      <c r="B22" s="6" t="s">
        <v>26</v>
      </c>
      <c r="C22" s="34">
        <f>C20/12/C21*1000</f>
        <v>303777.01149425289</v>
      </c>
      <c r="D22" s="34">
        <f>D20/9/D21*1000</f>
        <v>405036.01532567048</v>
      </c>
      <c r="E22" s="34">
        <f t="shared" ref="E22" si="13">D22</f>
        <v>405036.01532567048</v>
      </c>
    </row>
    <row r="23" spans="1:7" ht="39" x14ac:dyDescent="0.3">
      <c r="A23" s="11" t="s">
        <v>36</v>
      </c>
      <c r="B23" s="53" t="s">
        <v>2</v>
      </c>
      <c r="C23" s="56">
        <v>13904</v>
      </c>
      <c r="D23" s="48">
        <f>C23</f>
        <v>13904</v>
      </c>
      <c r="E23" s="56">
        <f t="shared" ref="E23" si="14">D23</f>
        <v>13904</v>
      </c>
    </row>
    <row r="24" spans="1:7" x14ac:dyDescent="0.3">
      <c r="A24" s="9" t="s">
        <v>4</v>
      </c>
      <c r="B24" s="10" t="s">
        <v>3</v>
      </c>
      <c r="C24" s="41">
        <v>7.5</v>
      </c>
      <c r="D24" s="18">
        <f t="shared" si="4"/>
        <v>7.5</v>
      </c>
      <c r="E24" s="34">
        <f t="shared" ref="E24" si="15">D24</f>
        <v>7.5</v>
      </c>
    </row>
    <row r="25" spans="1:7" ht="21.95" customHeight="1" x14ac:dyDescent="0.3">
      <c r="A25" s="9" t="s">
        <v>25</v>
      </c>
      <c r="B25" s="6" t="s">
        <v>26</v>
      </c>
      <c r="C25" s="34">
        <f>C23/C24/12*1000</f>
        <v>154488.88888888888</v>
      </c>
      <c r="D25" s="18">
        <f t="shared" si="4"/>
        <v>154488.88888888888</v>
      </c>
      <c r="E25" s="34">
        <f t="shared" ref="E25" si="16">D25</f>
        <v>154488.88888888888</v>
      </c>
    </row>
    <row r="26" spans="1:7" ht="25.5" x14ac:dyDescent="0.3">
      <c r="A26" s="5" t="s">
        <v>22</v>
      </c>
      <c r="B26" s="53" t="s">
        <v>2</v>
      </c>
      <c r="C26" s="56">
        <v>19377</v>
      </c>
      <c r="D26" s="48">
        <f>C26</f>
        <v>19377</v>
      </c>
      <c r="E26" s="56">
        <f t="shared" ref="E26" si="17">D26</f>
        <v>19377</v>
      </c>
    </row>
    <row r="27" spans="1:7" x14ac:dyDescent="0.3">
      <c r="A27" s="9" t="s">
        <v>4</v>
      </c>
      <c r="B27" s="10" t="s">
        <v>3</v>
      </c>
      <c r="C27" s="41">
        <v>23</v>
      </c>
      <c r="D27" s="18">
        <f t="shared" si="4"/>
        <v>23</v>
      </c>
      <c r="E27" s="34">
        <f t="shared" ref="E27" si="18">D27</f>
        <v>23</v>
      </c>
    </row>
    <row r="28" spans="1:7" ht="21.95" customHeight="1" x14ac:dyDescent="0.3">
      <c r="A28" s="9" t="s">
        <v>25</v>
      </c>
      <c r="B28" s="6" t="s">
        <v>26</v>
      </c>
      <c r="C28" s="34">
        <f>C26/12/C27*1000</f>
        <v>70206.521739130432</v>
      </c>
      <c r="D28" s="34">
        <f>D26/9/D27*1000</f>
        <v>93608.695652173905</v>
      </c>
      <c r="E28" s="34">
        <f t="shared" ref="E28" si="19">D28</f>
        <v>93608.695652173905</v>
      </c>
    </row>
    <row r="29" spans="1:7" ht="25.5" x14ac:dyDescent="0.3">
      <c r="A29" s="5" t="s">
        <v>5</v>
      </c>
      <c r="B29" s="6" t="s">
        <v>2</v>
      </c>
      <c r="C29" s="48">
        <f>C15*11.188%</f>
        <v>19549.911200000002</v>
      </c>
      <c r="D29" s="48">
        <f>D15*11.188%</f>
        <v>19549.911200000002</v>
      </c>
      <c r="E29" s="48">
        <f>E15*11.188%</f>
        <v>19549.911200000002</v>
      </c>
    </row>
    <row r="30" spans="1:7" ht="36.75" x14ac:dyDescent="0.3">
      <c r="A30" s="11" t="s">
        <v>6</v>
      </c>
      <c r="B30" s="6" t="s">
        <v>2</v>
      </c>
      <c r="C30" s="56">
        <v>7543</v>
      </c>
      <c r="D30" s="56">
        <v>7543</v>
      </c>
      <c r="E30" s="56">
        <f t="shared" ref="E30" si="20">D30</f>
        <v>7543</v>
      </c>
    </row>
    <row r="31" spans="1:7" ht="25.5" x14ac:dyDescent="0.3">
      <c r="A31" s="11" t="s">
        <v>7</v>
      </c>
      <c r="B31" s="6" t="s">
        <v>2</v>
      </c>
      <c r="C31" s="48">
        <v>523</v>
      </c>
      <c r="D31" s="18">
        <f t="shared" si="4"/>
        <v>523</v>
      </c>
      <c r="E31" s="56">
        <f t="shared" ref="E31" si="21">D31</f>
        <v>523</v>
      </c>
    </row>
    <row r="32" spans="1:7" ht="36.75" x14ac:dyDescent="0.3">
      <c r="A32" s="11" t="s">
        <v>8</v>
      </c>
      <c r="B32" s="6" t="s">
        <v>2</v>
      </c>
      <c r="C32" s="63">
        <v>1097</v>
      </c>
      <c r="D32" s="63">
        <v>1097</v>
      </c>
      <c r="E32" s="63">
        <v>1097</v>
      </c>
    </row>
    <row r="33" spans="1:5" ht="38.25" customHeight="1" x14ac:dyDescent="0.3">
      <c r="A33" s="11" t="s">
        <v>9</v>
      </c>
      <c r="B33" s="6" t="s">
        <v>2</v>
      </c>
      <c r="C33" s="48">
        <v>10265</v>
      </c>
      <c r="D33" s="48">
        <v>10265</v>
      </c>
      <c r="E33" s="48">
        <v>10265</v>
      </c>
    </row>
    <row r="34" spans="1:5" x14ac:dyDescent="0.3">
      <c r="C34" s="17">
        <f>C33+C32+C31+C30+C29+C15</f>
        <v>213717.9112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4"/>
  <sheetViews>
    <sheetView topLeftCell="A7" workbookViewId="0">
      <selection activeCell="G30" sqref="G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7109375" style="17" customWidth="1"/>
    <col min="4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46.5" customHeight="1" x14ac:dyDescent="0.3">
      <c r="A4" s="88" t="s">
        <v>64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261</v>
      </c>
      <c r="D11" s="51">
        <f>C11</f>
        <v>261</v>
      </c>
      <c r="E11" s="51">
        <v>259</v>
      </c>
    </row>
    <row r="12" spans="1:7" ht="25.5" x14ac:dyDescent="0.3">
      <c r="A12" s="9" t="s">
        <v>23</v>
      </c>
      <c r="B12" s="6" t="s">
        <v>2</v>
      </c>
      <c r="C12" s="18">
        <f>(C13-C32)/C11</f>
        <v>939.09796766283523</v>
      </c>
      <c r="D12" s="18">
        <f t="shared" ref="D12" si="0">(D13-D32)/D11</f>
        <v>939.09796766283523</v>
      </c>
      <c r="E12" s="18">
        <f t="shared" ref="E12" si="1">(E13-E32)/E11</f>
        <v>946.34968942084947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245104.56956</v>
      </c>
      <c r="D13" s="48">
        <f t="shared" ref="D13:E13" si="2">D15+D29+D30+D33+D31+D32</f>
        <v>245104.56956</v>
      </c>
      <c r="E13" s="48">
        <f t="shared" si="2"/>
        <v>245104.56956</v>
      </c>
      <c r="F13" s="17">
        <f>C13-D13</f>
        <v>0</v>
      </c>
    </row>
    <row r="14" spans="1:7" x14ac:dyDescent="0.3">
      <c r="A14" s="7" t="s">
        <v>0</v>
      </c>
      <c r="B14" s="8"/>
      <c r="C14" s="18">
        <v>0</v>
      </c>
      <c r="D14" s="18">
        <f t="shared" ref="D14:E31" si="3">C14</f>
        <v>0</v>
      </c>
      <c r="E14" s="18">
        <v>0</v>
      </c>
      <c r="F14" s="17">
        <f t="shared" ref="F14:F33" si="4">C14-D14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204787</v>
      </c>
      <c r="D15" s="48">
        <f>D17+D20+D23+D26</f>
        <v>204787</v>
      </c>
      <c r="E15" s="48">
        <f t="shared" ref="E15" si="5">E17+E20+E23+E26</f>
        <v>204787</v>
      </c>
      <c r="F15" s="17">
        <f t="shared" si="4"/>
        <v>0</v>
      </c>
    </row>
    <row r="16" spans="1:7" x14ac:dyDescent="0.3">
      <c r="A16" s="7" t="s">
        <v>1</v>
      </c>
      <c r="B16" s="8"/>
      <c r="C16" s="18">
        <v>0</v>
      </c>
      <c r="D16" s="18">
        <f t="shared" si="3"/>
        <v>0</v>
      </c>
      <c r="E16" s="18">
        <v>0</v>
      </c>
      <c r="F16" s="17">
        <f t="shared" si="4"/>
        <v>0</v>
      </c>
    </row>
    <row r="17" spans="1:6" s="22" customFormat="1" ht="25.5" x14ac:dyDescent="0.3">
      <c r="A17" s="19" t="s">
        <v>29</v>
      </c>
      <c r="B17" s="20" t="s">
        <v>2</v>
      </c>
      <c r="C17" s="56">
        <v>12864</v>
      </c>
      <c r="D17" s="48">
        <f>C17</f>
        <v>12864</v>
      </c>
      <c r="E17" s="56">
        <f t="shared" ref="E17:E31" si="6">D17</f>
        <v>12864</v>
      </c>
      <c r="F17" s="17">
        <f t="shared" si="4"/>
        <v>0</v>
      </c>
    </row>
    <row r="18" spans="1:6" s="22" customFormat="1" x14ac:dyDescent="0.3">
      <c r="A18" s="26" t="s">
        <v>4</v>
      </c>
      <c r="B18" s="27" t="s">
        <v>3</v>
      </c>
      <c r="C18" s="41">
        <v>5</v>
      </c>
      <c r="D18" s="18">
        <f t="shared" si="3"/>
        <v>5</v>
      </c>
      <c r="E18" s="34">
        <f t="shared" si="6"/>
        <v>5</v>
      </c>
      <c r="F18" s="17">
        <f t="shared" si="4"/>
        <v>0</v>
      </c>
    </row>
    <row r="19" spans="1:6" s="22" customFormat="1" ht="21.95" customHeight="1" x14ac:dyDescent="0.3">
      <c r="A19" s="26" t="s">
        <v>25</v>
      </c>
      <c r="B19" s="20" t="s">
        <v>26</v>
      </c>
      <c r="C19" s="34">
        <f>C17/C18/12*1000+200</f>
        <v>214600</v>
      </c>
      <c r="D19" s="34">
        <f>D17/D18/12*1000+200</f>
        <v>214600</v>
      </c>
      <c r="E19" s="34">
        <f>C19</f>
        <v>214600</v>
      </c>
      <c r="F19" s="17">
        <f t="shared" si="4"/>
        <v>0</v>
      </c>
    </row>
    <row r="20" spans="1:6" s="22" customFormat="1" ht="25.5" x14ac:dyDescent="0.3">
      <c r="A20" s="19" t="s">
        <v>30</v>
      </c>
      <c r="B20" s="20" t="s">
        <v>2</v>
      </c>
      <c r="C20" s="56">
        <v>162978</v>
      </c>
      <c r="D20" s="48">
        <f>C20</f>
        <v>162978</v>
      </c>
      <c r="E20" s="56">
        <f t="shared" si="6"/>
        <v>162978</v>
      </c>
      <c r="F20" s="17">
        <f t="shared" si="4"/>
        <v>0</v>
      </c>
    </row>
    <row r="21" spans="1:6" s="22" customFormat="1" x14ac:dyDescent="0.3">
      <c r="A21" s="26" t="s">
        <v>4</v>
      </c>
      <c r="B21" s="27" t="s">
        <v>3</v>
      </c>
      <c r="C21" s="41">
        <v>41.7</v>
      </c>
      <c r="D21" s="18">
        <f t="shared" si="3"/>
        <v>41.7</v>
      </c>
      <c r="E21" s="34">
        <f t="shared" si="6"/>
        <v>41.7</v>
      </c>
      <c r="F21" s="17">
        <f t="shared" si="4"/>
        <v>0</v>
      </c>
    </row>
    <row r="22" spans="1:6" ht="21.95" customHeight="1" x14ac:dyDescent="0.3">
      <c r="A22" s="9" t="s">
        <v>25</v>
      </c>
      <c r="B22" s="6" t="s">
        <v>26</v>
      </c>
      <c r="C22" s="34">
        <f>C20/12/C21*1000</f>
        <v>325695.44364508393</v>
      </c>
      <c r="D22" s="34">
        <f>D20/12/D21*1000</f>
        <v>325695.44364508393</v>
      </c>
      <c r="E22" s="34">
        <f>C22</f>
        <v>325695.44364508393</v>
      </c>
      <c r="F22" s="17">
        <f t="shared" si="4"/>
        <v>0</v>
      </c>
    </row>
    <row r="23" spans="1:6" ht="39" x14ac:dyDescent="0.3">
      <c r="A23" s="11" t="s">
        <v>36</v>
      </c>
      <c r="B23" s="6" t="s">
        <v>2</v>
      </c>
      <c r="C23" s="56">
        <v>12241</v>
      </c>
      <c r="D23" s="48">
        <f>C23</f>
        <v>12241</v>
      </c>
      <c r="E23" s="56">
        <f t="shared" si="6"/>
        <v>12241</v>
      </c>
      <c r="F23" s="17">
        <f t="shared" si="4"/>
        <v>0</v>
      </c>
    </row>
    <row r="24" spans="1:6" x14ac:dyDescent="0.3">
      <c r="A24" s="9" t="s">
        <v>4</v>
      </c>
      <c r="B24" s="10" t="s">
        <v>3</v>
      </c>
      <c r="C24" s="41">
        <v>6</v>
      </c>
      <c r="D24" s="18">
        <f t="shared" si="3"/>
        <v>6</v>
      </c>
      <c r="E24" s="34">
        <f t="shared" si="6"/>
        <v>6</v>
      </c>
      <c r="F24" s="17">
        <f t="shared" si="4"/>
        <v>0</v>
      </c>
    </row>
    <row r="25" spans="1:6" ht="21.95" customHeight="1" x14ac:dyDescent="0.3">
      <c r="A25" s="9" t="s">
        <v>25</v>
      </c>
      <c r="B25" s="6" t="s">
        <v>26</v>
      </c>
      <c r="C25" s="34">
        <f>C23/C24/12*1000</f>
        <v>170013.88888888888</v>
      </c>
      <c r="D25" s="18">
        <f t="shared" si="3"/>
        <v>170013.88888888888</v>
      </c>
      <c r="E25" s="18">
        <f t="shared" si="3"/>
        <v>170013.88888888888</v>
      </c>
      <c r="F25" s="17">
        <f t="shared" si="4"/>
        <v>0</v>
      </c>
    </row>
    <row r="26" spans="1:6" ht="25.5" x14ac:dyDescent="0.3">
      <c r="A26" s="5" t="s">
        <v>22</v>
      </c>
      <c r="B26" s="6" t="s">
        <v>2</v>
      </c>
      <c r="C26" s="56">
        <v>16704</v>
      </c>
      <c r="D26" s="48">
        <f>C26</f>
        <v>16704</v>
      </c>
      <c r="E26" s="56">
        <f t="shared" si="6"/>
        <v>16704</v>
      </c>
      <c r="F26" s="17">
        <f t="shared" si="4"/>
        <v>0</v>
      </c>
    </row>
    <row r="27" spans="1:6" x14ac:dyDescent="0.3">
      <c r="A27" s="9" t="s">
        <v>4</v>
      </c>
      <c r="B27" s="10" t="s">
        <v>3</v>
      </c>
      <c r="C27" s="41">
        <v>19.5</v>
      </c>
      <c r="D27" s="18">
        <f t="shared" si="3"/>
        <v>19.5</v>
      </c>
      <c r="E27" s="34">
        <f t="shared" si="6"/>
        <v>19.5</v>
      </c>
      <c r="F27" s="17">
        <f t="shared" si="4"/>
        <v>0</v>
      </c>
    </row>
    <row r="28" spans="1:6" ht="21.95" customHeight="1" x14ac:dyDescent="0.3">
      <c r="A28" s="9" t="s">
        <v>25</v>
      </c>
      <c r="B28" s="6" t="s">
        <v>26</v>
      </c>
      <c r="C28" s="34">
        <f>C26/12/C27*1000</f>
        <v>71384.61538461539</v>
      </c>
      <c r="D28" s="34">
        <f>D26/12/D27*1000</f>
        <v>71384.61538461539</v>
      </c>
      <c r="E28" s="34">
        <f>E26/9/E27*1000</f>
        <v>95179.487179487187</v>
      </c>
      <c r="F28" s="17">
        <f t="shared" si="4"/>
        <v>0</v>
      </c>
    </row>
    <row r="29" spans="1:6" ht="25.5" x14ac:dyDescent="0.3">
      <c r="A29" s="5" t="s">
        <v>5</v>
      </c>
      <c r="B29" s="6" t="s">
        <v>2</v>
      </c>
      <c r="C29" s="48">
        <f>C15*11.188%</f>
        <v>22911.56956</v>
      </c>
      <c r="D29" s="48">
        <f>D15*11.188%</f>
        <v>22911.56956</v>
      </c>
      <c r="E29" s="48">
        <f>E15*11.188%</f>
        <v>22911.56956</v>
      </c>
      <c r="F29" s="17">
        <f t="shared" si="4"/>
        <v>0</v>
      </c>
    </row>
    <row r="30" spans="1:6" ht="36.75" x14ac:dyDescent="0.3">
      <c r="A30" s="11" t="s">
        <v>6</v>
      </c>
      <c r="B30" s="6" t="s">
        <v>2</v>
      </c>
      <c r="C30" s="48">
        <v>6567</v>
      </c>
      <c r="D30" s="48">
        <v>6567</v>
      </c>
      <c r="E30" s="56">
        <f t="shared" si="6"/>
        <v>6567</v>
      </c>
      <c r="F30" s="17">
        <f t="shared" si="4"/>
        <v>0</v>
      </c>
    </row>
    <row r="31" spans="1:6" ht="25.5" x14ac:dyDescent="0.3">
      <c r="A31" s="11" t="s">
        <v>7</v>
      </c>
      <c r="B31" s="6" t="s">
        <v>2</v>
      </c>
      <c r="C31" s="48">
        <v>500</v>
      </c>
      <c r="D31" s="18">
        <f t="shared" si="3"/>
        <v>500</v>
      </c>
      <c r="E31" s="56">
        <f t="shared" si="6"/>
        <v>500</v>
      </c>
      <c r="F31" s="17">
        <f t="shared" si="4"/>
        <v>0</v>
      </c>
    </row>
    <row r="32" spans="1:6" ht="36.75" x14ac:dyDescent="0.3">
      <c r="A32" s="11" t="s">
        <v>8</v>
      </c>
      <c r="B32" s="6" t="s">
        <v>2</v>
      </c>
      <c r="C32" s="63"/>
      <c r="D32" s="48"/>
      <c r="E32" s="56"/>
      <c r="F32" s="17">
        <f t="shared" si="4"/>
        <v>0</v>
      </c>
    </row>
    <row r="33" spans="1:6" ht="38.25" customHeight="1" x14ac:dyDescent="0.3">
      <c r="A33" s="11" t="s">
        <v>9</v>
      </c>
      <c r="B33" s="6" t="s">
        <v>2</v>
      </c>
      <c r="C33" s="63">
        <v>10339</v>
      </c>
      <c r="D33" s="63">
        <v>10339</v>
      </c>
      <c r="E33" s="63">
        <v>10339</v>
      </c>
      <c r="F33" s="17">
        <f t="shared" si="4"/>
        <v>0</v>
      </c>
    </row>
    <row r="34" spans="1:6" x14ac:dyDescent="0.3">
      <c r="C34" s="17">
        <f>C33+C32+C31+C30+C29+C15</f>
        <v>245104.56956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6" workbookViewId="0">
      <selection activeCell="C29" sqref="C29:E2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7.28515625" style="17" customWidth="1"/>
    <col min="4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45" customHeight="1" x14ac:dyDescent="0.3">
      <c r="A4" s="88" t="s">
        <v>63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127</v>
      </c>
      <c r="D11" s="51">
        <f>C11</f>
        <v>127</v>
      </c>
      <c r="E11" s="51">
        <v>125</v>
      </c>
    </row>
    <row r="12" spans="1:7" ht="25.5" x14ac:dyDescent="0.3">
      <c r="A12" s="9" t="s">
        <v>23</v>
      </c>
      <c r="B12" s="6" t="s">
        <v>2</v>
      </c>
      <c r="C12" s="18">
        <f>(C13-C32)/C11</f>
        <v>1770.4171288188975</v>
      </c>
      <c r="D12" s="18">
        <f t="shared" ref="D12" si="0">(D13-D32)/D11</f>
        <v>1770.4171288188975</v>
      </c>
      <c r="E12" s="18">
        <f t="shared" ref="E12" si="1">(E13-E32)/E11</f>
        <v>1798.7438028799997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230297.97535999998</v>
      </c>
      <c r="D13" s="48">
        <f t="shared" ref="D13" si="2">D15+D29+D30+D33+D31+D32</f>
        <v>230297.97535999998</v>
      </c>
      <c r="E13" s="48">
        <f t="shared" ref="E13" si="3">E15+E29+E30+E33+E31+E32</f>
        <v>230297.97535999998</v>
      </c>
    </row>
    <row r="14" spans="1:7" x14ac:dyDescent="0.3">
      <c r="A14" s="7" t="s">
        <v>0</v>
      </c>
      <c r="B14" s="8"/>
      <c r="C14" s="18">
        <v>0</v>
      </c>
      <c r="D14" s="18">
        <f t="shared" ref="D14:D31" si="4">C14</f>
        <v>0</v>
      </c>
      <c r="E14" s="34">
        <f t="shared" ref="E14:E31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186572</v>
      </c>
      <c r="D15" s="48">
        <f>D17+D20+D23+D26</f>
        <v>186572</v>
      </c>
      <c r="E15" s="48">
        <f t="shared" ref="E15" si="6">E17+E20+E23+E26</f>
        <v>186572</v>
      </c>
    </row>
    <row r="16" spans="1:7" x14ac:dyDescent="0.3">
      <c r="A16" s="7" t="s">
        <v>1</v>
      </c>
      <c r="B16" s="8"/>
      <c r="C16" s="18">
        <v>0</v>
      </c>
      <c r="D16" s="18">
        <f t="shared" si="4"/>
        <v>0</v>
      </c>
      <c r="E16" s="34">
        <f t="shared" si="5"/>
        <v>0</v>
      </c>
    </row>
    <row r="17" spans="1:5" s="22" customFormat="1" ht="25.5" x14ac:dyDescent="0.3">
      <c r="A17" s="19" t="s">
        <v>29</v>
      </c>
      <c r="B17" s="20" t="s">
        <v>2</v>
      </c>
      <c r="C17" s="56">
        <v>10285</v>
      </c>
      <c r="D17" s="48">
        <f>C17</f>
        <v>10285</v>
      </c>
      <c r="E17" s="56">
        <f t="shared" si="5"/>
        <v>10285</v>
      </c>
    </row>
    <row r="18" spans="1:5" s="22" customFormat="1" x14ac:dyDescent="0.3">
      <c r="A18" s="26" t="s">
        <v>4</v>
      </c>
      <c r="B18" s="27" t="s">
        <v>3</v>
      </c>
      <c r="C18" s="41">
        <v>4</v>
      </c>
      <c r="D18" s="18">
        <f t="shared" si="4"/>
        <v>4</v>
      </c>
      <c r="E18" s="34">
        <f t="shared" si="5"/>
        <v>4</v>
      </c>
    </row>
    <row r="19" spans="1:5" s="22" customFormat="1" ht="21.95" customHeight="1" x14ac:dyDescent="0.3">
      <c r="A19" s="26" t="s">
        <v>25</v>
      </c>
      <c r="B19" s="20" t="s">
        <v>26</v>
      </c>
      <c r="C19" s="34">
        <f>C17/C18/12*1000+200</f>
        <v>214470.83333333334</v>
      </c>
      <c r="D19" s="34">
        <f>D17/D18/12*1000+200</f>
        <v>214470.83333333334</v>
      </c>
      <c r="E19" s="34">
        <f t="shared" si="5"/>
        <v>214470.83333333334</v>
      </c>
    </row>
    <row r="20" spans="1:5" s="22" customFormat="1" ht="25.5" x14ac:dyDescent="0.3">
      <c r="A20" s="19" t="s">
        <v>30</v>
      </c>
      <c r="B20" s="20" t="s">
        <v>2</v>
      </c>
      <c r="C20" s="56">
        <v>145506</v>
      </c>
      <c r="D20" s="48">
        <f>C20</f>
        <v>145506</v>
      </c>
      <c r="E20" s="56">
        <f t="shared" si="5"/>
        <v>145506</v>
      </c>
    </row>
    <row r="21" spans="1:5" s="22" customFormat="1" x14ac:dyDescent="0.3">
      <c r="A21" s="26" t="s">
        <v>4</v>
      </c>
      <c r="B21" s="27" t="s">
        <v>3</v>
      </c>
      <c r="C21" s="41">
        <v>39.9</v>
      </c>
      <c r="D21" s="18">
        <f t="shared" si="4"/>
        <v>39.9</v>
      </c>
      <c r="E21" s="34">
        <f t="shared" si="5"/>
        <v>39.9</v>
      </c>
    </row>
    <row r="22" spans="1:5" s="22" customFormat="1" ht="21.95" customHeight="1" x14ac:dyDescent="0.3">
      <c r="A22" s="26" t="s">
        <v>25</v>
      </c>
      <c r="B22" s="20" t="s">
        <v>26</v>
      </c>
      <c r="C22" s="34">
        <f>C20/12/C21*1000</f>
        <v>303897.24310776946</v>
      </c>
      <c r="D22" s="34">
        <f>D20/12/D21*1000</f>
        <v>303897.24310776946</v>
      </c>
      <c r="E22" s="34">
        <f t="shared" si="5"/>
        <v>303897.24310776946</v>
      </c>
    </row>
    <row r="23" spans="1:5" s="22" customFormat="1" ht="39" x14ac:dyDescent="0.3">
      <c r="A23" s="28" t="s">
        <v>36</v>
      </c>
      <c r="B23" s="20" t="s">
        <v>2</v>
      </c>
      <c r="C23" s="56">
        <v>12812</v>
      </c>
      <c r="D23" s="48">
        <f>C23</f>
        <v>12812</v>
      </c>
      <c r="E23" s="56">
        <f t="shared" si="5"/>
        <v>12812</v>
      </c>
    </row>
    <row r="24" spans="1:5" s="22" customFormat="1" x14ac:dyDescent="0.3">
      <c r="A24" s="26" t="s">
        <v>4</v>
      </c>
      <c r="B24" s="27" t="s">
        <v>3</v>
      </c>
      <c r="C24" s="41">
        <v>7</v>
      </c>
      <c r="D24" s="18">
        <f t="shared" si="4"/>
        <v>7</v>
      </c>
      <c r="E24" s="34">
        <f t="shared" si="5"/>
        <v>7</v>
      </c>
    </row>
    <row r="25" spans="1:5" s="22" customFormat="1" ht="21.95" customHeight="1" x14ac:dyDescent="0.3">
      <c r="A25" s="26" t="s">
        <v>25</v>
      </c>
      <c r="B25" s="20" t="s">
        <v>26</v>
      </c>
      <c r="C25" s="34">
        <f>C23/C24/12*1000</f>
        <v>152523.80952380953</v>
      </c>
      <c r="D25" s="18">
        <f t="shared" si="4"/>
        <v>152523.80952380953</v>
      </c>
      <c r="E25" s="34">
        <f t="shared" si="5"/>
        <v>152523.80952380953</v>
      </c>
    </row>
    <row r="26" spans="1:5" ht="25.5" x14ac:dyDescent="0.3">
      <c r="A26" s="5" t="s">
        <v>22</v>
      </c>
      <c r="B26" s="6" t="s">
        <v>2</v>
      </c>
      <c r="C26" s="56">
        <v>17969</v>
      </c>
      <c r="D26" s="48">
        <f>C26</f>
        <v>17969</v>
      </c>
      <c r="E26" s="56">
        <f t="shared" si="5"/>
        <v>17969</v>
      </c>
    </row>
    <row r="27" spans="1:5" x14ac:dyDescent="0.3">
      <c r="A27" s="9" t="s">
        <v>4</v>
      </c>
      <c r="B27" s="10" t="s">
        <v>3</v>
      </c>
      <c r="C27" s="41">
        <v>21.5</v>
      </c>
      <c r="D27" s="18">
        <f t="shared" si="4"/>
        <v>21.5</v>
      </c>
      <c r="E27" s="34">
        <f t="shared" si="5"/>
        <v>21.5</v>
      </c>
    </row>
    <row r="28" spans="1:5" ht="21.95" customHeight="1" x14ac:dyDescent="0.3">
      <c r="A28" s="9" t="s">
        <v>25</v>
      </c>
      <c r="B28" s="6" t="s">
        <v>26</v>
      </c>
      <c r="C28" s="34">
        <f>C26/12/C27*1000</f>
        <v>69647.286821705435</v>
      </c>
      <c r="D28" s="34">
        <f>D26/12/D27*1000</f>
        <v>69647.286821705435</v>
      </c>
      <c r="E28" s="34">
        <f t="shared" si="5"/>
        <v>69647.286821705435</v>
      </c>
    </row>
    <row r="29" spans="1:5" ht="25.5" x14ac:dyDescent="0.3">
      <c r="A29" s="5" t="s">
        <v>5</v>
      </c>
      <c r="B29" s="6" t="s">
        <v>2</v>
      </c>
      <c r="C29" s="48">
        <f>C15*11.188%</f>
        <v>20873.675360000001</v>
      </c>
      <c r="D29" s="48">
        <f t="shared" ref="D29:E29" si="7">D15*11.188%</f>
        <v>20873.675360000001</v>
      </c>
      <c r="E29" s="48">
        <f t="shared" si="7"/>
        <v>20873.675360000001</v>
      </c>
    </row>
    <row r="30" spans="1:5" ht="36.75" x14ac:dyDescent="0.3">
      <c r="A30" s="11" t="s">
        <v>6</v>
      </c>
      <c r="B30" s="6" t="s">
        <v>2</v>
      </c>
      <c r="C30" s="48">
        <v>6538</v>
      </c>
      <c r="D30" s="48">
        <v>6538</v>
      </c>
      <c r="E30" s="56">
        <f t="shared" si="5"/>
        <v>6538</v>
      </c>
    </row>
    <row r="31" spans="1:5" ht="25.5" x14ac:dyDescent="0.3">
      <c r="A31" s="11" t="s">
        <v>7</v>
      </c>
      <c r="B31" s="6" t="s">
        <v>2</v>
      </c>
      <c r="C31" s="18">
        <v>500</v>
      </c>
      <c r="D31" s="18">
        <f t="shared" si="4"/>
        <v>500</v>
      </c>
      <c r="E31" s="34">
        <f t="shared" si="5"/>
        <v>500</v>
      </c>
    </row>
    <row r="32" spans="1:5" ht="36.75" x14ac:dyDescent="0.3">
      <c r="A32" s="11" t="s">
        <v>8</v>
      </c>
      <c r="B32" s="6" t="s">
        <v>2</v>
      </c>
      <c r="C32" s="63">
        <v>5455</v>
      </c>
      <c r="D32" s="63">
        <v>5455</v>
      </c>
      <c r="E32" s="63">
        <v>5455</v>
      </c>
    </row>
    <row r="33" spans="1:5" ht="38.25" customHeight="1" x14ac:dyDescent="0.3">
      <c r="A33" s="11" t="s">
        <v>9</v>
      </c>
      <c r="B33" s="6" t="s">
        <v>2</v>
      </c>
      <c r="C33" s="48">
        <v>10359.299999999999</v>
      </c>
      <c r="D33" s="18">
        <f t="shared" ref="D33" si="8">C33</f>
        <v>10359.299999999999</v>
      </c>
      <c r="E33" s="34">
        <f t="shared" ref="E33" si="9">D33</f>
        <v>10359.299999999999</v>
      </c>
    </row>
    <row r="34" spans="1:5" x14ac:dyDescent="0.3">
      <c r="C34" s="17">
        <f>C33+C32+C31+C30+C29+C15</f>
        <v>230297.97535999998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D33" sqref="D33:E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47.25" customHeight="1" x14ac:dyDescent="0.3">
      <c r="A4" s="88" t="s">
        <v>62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107</v>
      </c>
      <c r="D11" s="51">
        <f>C11</f>
        <v>107</v>
      </c>
      <c r="E11" s="51">
        <v>100</v>
      </c>
    </row>
    <row r="12" spans="1:7" ht="25.5" x14ac:dyDescent="0.3">
      <c r="A12" s="9" t="s">
        <v>23</v>
      </c>
      <c r="B12" s="6" t="s">
        <v>2</v>
      </c>
      <c r="C12" s="18">
        <f>(C13-C32)/C11</f>
        <v>1359.5193214953272</v>
      </c>
      <c r="D12" s="18">
        <f t="shared" ref="D12" si="0">(D13-D32)/D11</f>
        <v>1359.5193214953272</v>
      </c>
      <c r="E12" s="18">
        <f t="shared" ref="E12" si="1">(E13-E32)/E11</f>
        <v>1454.6856740000001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157647.5674</v>
      </c>
      <c r="D13" s="48">
        <f t="shared" ref="D13" si="2">D15+D29+D30+D33+D31+D32</f>
        <v>157647.5674</v>
      </c>
      <c r="E13" s="48">
        <f t="shared" ref="E13" si="3">E15+E29+E30+E33+E31+E32</f>
        <v>157647.5674</v>
      </c>
    </row>
    <row r="14" spans="1:7" x14ac:dyDescent="0.3">
      <c r="A14" s="7" t="s">
        <v>0</v>
      </c>
      <c r="B14" s="8"/>
      <c r="C14" s="18">
        <v>0</v>
      </c>
      <c r="D14" s="18">
        <f t="shared" ref="D14:D31" si="4">C14</f>
        <v>0</v>
      </c>
      <c r="E14" s="34">
        <f t="shared" ref="E14:E31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113243</v>
      </c>
      <c r="D15" s="48">
        <f>D17+D20+D23+D26</f>
        <v>113243</v>
      </c>
      <c r="E15" s="48">
        <f t="shared" ref="E15" si="6">E17+E20+E23+E26</f>
        <v>113243</v>
      </c>
    </row>
    <row r="16" spans="1:7" x14ac:dyDescent="0.3">
      <c r="A16" s="7" t="s">
        <v>1</v>
      </c>
      <c r="B16" s="8"/>
      <c r="C16" s="18">
        <v>0</v>
      </c>
      <c r="D16" s="18">
        <f t="shared" si="4"/>
        <v>0</v>
      </c>
      <c r="E16" s="34">
        <f t="shared" si="5"/>
        <v>0</v>
      </c>
    </row>
    <row r="17" spans="1:5" s="22" customFormat="1" ht="25.5" x14ac:dyDescent="0.3">
      <c r="A17" s="19" t="s">
        <v>29</v>
      </c>
      <c r="B17" s="20" t="s">
        <v>2</v>
      </c>
      <c r="C17" s="56">
        <v>9051</v>
      </c>
      <c r="D17" s="48">
        <f>C17</f>
        <v>9051</v>
      </c>
      <c r="E17" s="56">
        <f t="shared" si="5"/>
        <v>9051</v>
      </c>
    </row>
    <row r="18" spans="1:5" s="22" customFormat="1" x14ac:dyDescent="0.3">
      <c r="A18" s="26" t="s">
        <v>4</v>
      </c>
      <c r="B18" s="27" t="s">
        <v>3</v>
      </c>
      <c r="C18" s="41">
        <v>3</v>
      </c>
      <c r="D18" s="18">
        <f t="shared" si="4"/>
        <v>3</v>
      </c>
      <c r="E18" s="34">
        <f t="shared" si="5"/>
        <v>3</v>
      </c>
    </row>
    <row r="19" spans="1:5" s="22" customFormat="1" ht="21.95" customHeight="1" x14ac:dyDescent="0.3">
      <c r="A19" s="26" t="s">
        <v>25</v>
      </c>
      <c r="B19" s="20" t="s">
        <v>26</v>
      </c>
      <c r="C19" s="34">
        <f>C17/C18/12*1000+200</f>
        <v>251616.66666666666</v>
      </c>
      <c r="D19" s="34">
        <f>D17/D18/9*1000+200</f>
        <v>335422.22222222225</v>
      </c>
      <c r="E19" s="34">
        <f t="shared" si="5"/>
        <v>335422.22222222225</v>
      </c>
    </row>
    <row r="20" spans="1:5" s="22" customFormat="1" ht="25.5" x14ac:dyDescent="0.3">
      <c r="A20" s="19" t="s">
        <v>30</v>
      </c>
      <c r="B20" s="20" t="s">
        <v>2</v>
      </c>
      <c r="C20" s="56">
        <v>77736</v>
      </c>
      <c r="D20" s="48">
        <f>C20</f>
        <v>77736</v>
      </c>
      <c r="E20" s="56">
        <f t="shared" si="5"/>
        <v>77736</v>
      </c>
    </row>
    <row r="21" spans="1:5" s="22" customFormat="1" x14ac:dyDescent="0.3">
      <c r="A21" s="26" t="s">
        <v>4</v>
      </c>
      <c r="B21" s="27" t="s">
        <v>3</v>
      </c>
      <c r="C21" s="41">
        <v>22.8</v>
      </c>
      <c r="D21" s="18">
        <f t="shared" si="4"/>
        <v>22.8</v>
      </c>
      <c r="E21" s="34">
        <f t="shared" si="5"/>
        <v>22.8</v>
      </c>
    </row>
    <row r="22" spans="1:5" ht="21.95" customHeight="1" x14ac:dyDescent="0.3">
      <c r="A22" s="9" t="s">
        <v>25</v>
      </c>
      <c r="B22" s="6" t="s">
        <v>26</v>
      </c>
      <c r="C22" s="34">
        <f>C20/C21/12*1000+200</f>
        <v>284322.80701754382</v>
      </c>
      <c r="D22" s="34">
        <f>D20/9/D21*1000</f>
        <v>378830.40935672517</v>
      </c>
      <c r="E22" s="34">
        <f t="shared" si="5"/>
        <v>378830.40935672517</v>
      </c>
    </row>
    <row r="23" spans="1:5" ht="39" x14ac:dyDescent="0.3">
      <c r="A23" s="11" t="s">
        <v>36</v>
      </c>
      <c r="B23" s="53" t="s">
        <v>2</v>
      </c>
      <c r="C23" s="56">
        <v>10944</v>
      </c>
      <c r="D23" s="48">
        <f>C23</f>
        <v>10944</v>
      </c>
      <c r="E23" s="56">
        <f t="shared" si="5"/>
        <v>10944</v>
      </c>
    </row>
    <row r="24" spans="1:5" x14ac:dyDescent="0.3">
      <c r="A24" s="9" t="s">
        <v>4</v>
      </c>
      <c r="B24" s="10" t="s">
        <v>3</v>
      </c>
      <c r="C24" s="41">
        <v>6</v>
      </c>
      <c r="D24" s="18">
        <f t="shared" si="4"/>
        <v>6</v>
      </c>
      <c r="E24" s="34">
        <f t="shared" si="5"/>
        <v>6</v>
      </c>
    </row>
    <row r="25" spans="1:5" ht="21.95" customHeight="1" x14ac:dyDescent="0.3">
      <c r="A25" s="9" t="s">
        <v>25</v>
      </c>
      <c r="B25" s="6" t="s">
        <v>26</v>
      </c>
      <c r="C25" s="34">
        <f>C23/C24/12*1000</f>
        <v>152000</v>
      </c>
      <c r="D25" s="18">
        <f t="shared" si="4"/>
        <v>152000</v>
      </c>
      <c r="E25" s="34">
        <f t="shared" si="5"/>
        <v>152000</v>
      </c>
    </row>
    <row r="26" spans="1:5" ht="25.5" x14ac:dyDescent="0.3">
      <c r="A26" s="5" t="s">
        <v>22</v>
      </c>
      <c r="B26" s="53" t="s">
        <v>2</v>
      </c>
      <c r="C26" s="56">
        <v>15512</v>
      </c>
      <c r="D26" s="48">
        <f>C26</f>
        <v>15512</v>
      </c>
      <c r="E26" s="56">
        <f t="shared" si="5"/>
        <v>15512</v>
      </c>
    </row>
    <row r="27" spans="1:5" x14ac:dyDescent="0.3">
      <c r="A27" s="9" t="s">
        <v>4</v>
      </c>
      <c r="B27" s="10" t="s">
        <v>3</v>
      </c>
      <c r="C27" s="41">
        <v>18.5</v>
      </c>
      <c r="D27" s="18">
        <f t="shared" si="4"/>
        <v>18.5</v>
      </c>
      <c r="E27" s="34">
        <f t="shared" si="5"/>
        <v>18.5</v>
      </c>
    </row>
    <row r="28" spans="1:5" ht="21.95" customHeight="1" x14ac:dyDescent="0.3">
      <c r="A28" s="9" t="s">
        <v>25</v>
      </c>
      <c r="B28" s="6" t="s">
        <v>26</v>
      </c>
      <c r="C28" s="34">
        <f>C26/12/C27*1000</f>
        <v>69873.873873873876</v>
      </c>
      <c r="D28" s="34">
        <f>D26/9/D27*1000</f>
        <v>93165.165165165177</v>
      </c>
      <c r="E28" s="34">
        <f t="shared" si="5"/>
        <v>93165.165165165177</v>
      </c>
    </row>
    <row r="29" spans="1:5" ht="25.5" x14ac:dyDescent="0.3">
      <c r="A29" s="5" t="s">
        <v>5</v>
      </c>
      <c r="B29" s="6" t="s">
        <v>2</v>
      </c>
      <c r="C29" s="48">
        <f>C15*11.18%</f>
        <v>12660.5674</v>
      </c>
      <c r="D29" s="48">
        <f>D15*11.18%</f>
        <v>12660.5674</v>
      </c>
      <c r="E29" s="48">
        <f t="shared" ref="E29" si="7">E15*11.18%</f>
        <v>12660.5674</v>
      </c>
    </row>
    <row r="30" spans="1:5" ht="36.75" x14ac:dyDescent="0.3">
      <c r="A30" s="11" t="s">
        <v>6</v>
      </c>
      <c r="B30" s="6" t="s">
        <v>2</v>
      </c>
      <c r="C30" s="48">
        <v>7275</v>
      </c>
      <c r="D30" s="48">
        <v>7275</v>
      </c>
      <c r="E30" s="56">
        <f t="shared" si="5"/>
        <v>7275</v>
      </c>
    </row>
    <row r="31" spans="1:5" ht="25.5" x14ac:dyDescent="0.3">
      <c r="A31" s="11" t="s">
        <v>7</v>
      </c>
      <c r="B31" s="6" t="s">
        <v>2</v>
      </c>
      <c r="C31" s="48">
        <v>2199</v>
      </c>
      <c r="D31" s="18">
        <f t="shared" si="4"/>
        <v>2199</v>
      </c>
      <c r="E31" s="56">
        <f t="shared" si="5"/>
        <v>2199</v>
      </c>
    </row>
    <row r="32" spans="1:5" ht="36.75" x14ac:dyDescent="0.3">
      <c r="A32" s="11" t="s">
        <v>8</v>
      </c>
      <c r="B32" s="6" t="s">
        <v>2</v>
      </c>
      <c r="C32" s="63">
        <v>12179</v>
      </c>
      <c r="D32" s="63">
        <v>12179</v>
      </c>
      <c r="E32" s="63">
        <v>12179</v>
      </c>
    </row>
    <row r="33" spans="1:5" ht="38.25" customHeight="1" x14ac:dyDescent="0.3">
      <c r="A33" s="11" t="s">
        <v>9</v>
      </c>
      <c r="B33" s="6" t="s">
        <v>2</v>
      </c>
      <c r="C33" s="62">
        <v>10091</v>
      </c>
      <c r="D33" s="18">
        <f t="shared" ref="D33" si="8">C33</f>
        <v>10091</v>
      </c>
      <c r="E33" s="56">
        <f t="shared" ref="E33" si="9">D33</f>
        <v>10091</v>
      </c>
    </row>
    <row r="34" spans="1:5" x14ac:dyDescent="0.3">
      <c r="C34" s="17">
        <f>C33+C32+C31+C30+C29+C15</f>
        <v>157647.5674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D33" sqref="D33:E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7" customWidth="1"/>
    <col min="5" max="5" width="12" style="42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51" customHeight="1" x14ac:dyDescent="0.3">
      <c r="A4" s="88" t="s">
        <v>61</v>
      </c>
      <c r="B4" s="88"/>
      <c r="C4" s="88"/>
      <c r="D4" s="88"/>
      <c r="E4" s="88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67" t="s">
        <v>18</v>
      </c>
      <c r="D10" s="32" t="s">
        <v>19</v>
      </c>
      <c r="E10" s="68" t="s">
        <v>13</v>
      </c>
    </row>
    <row r="11" spans="1:7" x14ac:dyDescent="0.3">
      <c r="A11" s="5" t="s">
        <v>20</v>
      </c>
      <c r="B11" s="6" t="s">
        <v>10</v>
      </c>
      <c r="C11" s="51">
        <v>101</v>
      </c>
      <c r="D11" s="51">
        <f>C11</f>
        <v>101</v>
      </c>
      <c r="E11" s="51">
        <v>85</v>
      </c>
    </row>
    <row r="12" spans="1:7" ht="25.5" x14ac:dyDescent="0.3">
      <c r="A12" s="9" t="s">
        <v>23</v>
      </c>
      <c r="B12" s="6" t="s">
        <v>2</v>
      </c>
      <c r="C12" s="18">
        <f>(C13-C32)/C11</f>
        <v>2062.5126891089108</v>
      </c>
      <c r="D12" s="18">
        <f t="shared" ref="D12" si="0">(D13-D32)/D11</f>
        <v>2062.5126891089108</v>
      </c>
      <c r="E12" s="18">
        <f t="shared" ref="E12" si="1">(E13-E32)/E11</f>
        <v>2450.750371764706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208521.78159999999</v>
      </c>
      <c r="D13" s="48">
        <f t="shared" ref="D13" si="2">D15+D29+D30+D33+D31+D32</f>
        <v>208521.78159999999</v>
      </c>
      <c r="E13" s="48">
        <f t="shared" ref="E13" si="3">E15+E29+E30+E33+E31+E32</f>
        <v>208521.78159999999</v>
      </c>
    </row>
    <row r="14" spans="1:7" x14ac:dyDescent="0.3">
      <c r="A14" s="7" t="s">
        <v>0</v>
      </c>
      <c r="B14" s="8"/>
      <c r="C14" s="18">
        <v>0</v>
      </c>
      <c r="D14" s="18">
        <f t="shared" ref="D14:D31" si="4">C14</f>
        <v>0</v>
      </c>
      <c r="E14" s="34">
        <f t="shared" ref="E14:E31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170812</v>
      </c>
      <c r="D15" s="48">
        <f>D17+D20+D23+D26</f>
        <v>170812</v>
      </c>
      <c r="E15" s="48">
        <f t="shared" ref="E15" si="6">E17+E20+E23+E26</f>
        <v>170812</v>
      </c>
    </row>
    <row r="16" spans="1:7" x14ac:dyDescent="0.3">
      <c r="A16" s="7" t="s">
        <v>1</v>
      </c>
      <c r="B16" s="8"/>
      <c r="C16" s="18">
        <v>0</v>
      </c>
      <c r="D16" s="18">
        <f t="shared" si="4"/>
        <v>0</v>
      </c>
      <c r="E16" s="34">
        <f t="shared" si="5"/>
        <v>0</v>
      </c>
    </row>
    <row r="17" spans="1:7" s="22" customFormat="1" ht="25.5" x14ac:dyDescent="0.3">
      <c r="A17" s="19" t="s">
        <v>29</v>
      </c>
      <c r="B17" s="20" t="s">
        <v>2</v>
      </c>
      <c r="C17" s="56">
        <v>14723</v>
      </c>
      <c r="D17" s="48">
        <f>C17</f>
        <v>14723</v>
      </c>
      <c r="E17" s="56">
        <f t="shared" si="5"/>
        <v>14723</v>
      </c>
    </row>
    <row r="18" spans="1:7" s="22" customFormat="1" x14ac:dyDescent="0.3">
      <c r="A18" s="26" t="s">
        <v>4</v>
      </c>
      <c r="B18" s="27" t="s">
        <v>3</v>
      </c>
      <c r="C18" s="41">
        <v>4</v>
      </c>
      <c r="D18" s="18">
        <f t="shared" si="4"/>
        <v>4</v>
      </c>
      <c r="E18" s="34">
        <f t="shared" si="5"/>
        <v>4</v>
      </c>
    </row>
    <row r="19" spans="1:7" s="22" customFormat="1" ht="21.95" customHeight="1" x14ac:dyDescent="0.3">
      <c r="A19" s="26" t="s">
        <v>25</v>
      </c>
      <c r="B19" s="20" t="s">
        <v>26</v>
      </c>
      <c r="C19" s="34">
        <f>C17/C18/12*1000+200</f>
        <v>306929.16666666669</v>
      </c>
      <c r="D19" s="34">
        <f>D17/D18/12*1000+200</f>
        <v>306929.16666666669</v>
      </c>
      <c r="E19" s="34">
        <f t="shared" si="5"/>
        <v>306929.16666666669</v>
      </c>
    </row>
    <row r="20" spans="1:7" s="22" customFormat="1" ht="25.5" x14ac:dyDescent="0.3">
      <c r="A20" s="19" t="s">
        <v>30</v>
      </c>
      <c r="B20" s="20" t="s">
        <v>2</v>
      </c>
      <c r="C20" s="56">
        <v>129531</v>
      </c>
      <c r="D20" s="48">
        <f>C20</f>
        <v>129531</v>
      </c>
      <c r="E20" s="56">
        <f t="shared" si="5"/>
        <v>129531</v>
      </c>
    </row>
    <row r="21" spans="1:7" x14ac:dyDescent="0.3">
      <c r="A21" s="9" t="s">
        <v>4</v>
      </c>
      <c r="B21" s="10" t="s">
        <v>3</v>
      </c>
      <c r="C21" s="41">
        <v>36</v>
      </c>
      <c r="D21" s="18">
        <f t="shared" si="4"/>
        <v>36</v>
      </c>
      <c r="E21" s="34">
        <f t="shared" si="5"/>
        <v>36</v>
      </c>
    </row>
    <row r="22" spans="1:7" ht="21.95" customHeight="1" x14ac:dyDescent="0.3">
      <c r="A22" s="9" t="s">
        <v>25</v>
      </c>
      <c r="B22" s="6" t="s">
        <v>26</v>
      </c>
      <c r="C22" s="34">
        <f>C20/12/C21*1000</f>
        <v>299840.27777777775</v>
      </c>
      <c r="D22" s="34">
        <f>D20/12/D21*1000</f>
        <v>299840.27777777775</v>
      </c>
      <c r="E22" s="34">
        <f t="shared" si="5"/>
        <v>299840.27777777775</v>
      </c>
    </row>
    <row r="23" spans="1:7" ht="39" x14ac:dyDescent="0.3">
      <c r="A23" s="11" t="s">
        <v>36</v>
      </c>
      <c r="B23" s="6" t="s">
        <v>2</v>
      </c>
      <c r="C23" s="56">
        <v>11033</v>
      </c>
      <c r="D23" s="48">
        <f>C23</f>
        <v>11033</v>
      </c>
      <c r="E23" s="56">
        <f t="shared" si="5"/>
        <v>11033</v>
      </c>
    </row>
    <row r="24" spans="1:7" x14ac:dyDescent="0.3">
      <c r="A24" s="9" t="s">
        <v>4</v>
      </c>
      <c r="B24" s="10" t="s">
        <v>3</v>
      </c>
      <c r="C24" s="41">
        <v>6</v>
      </c>
      <c r="D24" s="18">
        <f t="shared" si="4"/>
        <v>6</v>
      </c>
      <c r="E24" s="34">
        <f t="shared" si="5"/>
        <v>6</v>
      </c>
    </row>
    <row r="25" spans="1:7" ht="21.95" customHeight="1" x14ac:dyDescent="0.3">
      <c r="A25" s="9" t="s">
        <v>25</v>
      </c>
      <c r="B25" s="6" t="s">
        <v>26</v>
      </c>
      <c r="C25" s="34">
        <f>C23/C24/12*1000</f>
        <v>153236.11111111112</v>
      </c>
      <c r="D25" s="18">
        <f t="shared" si="4"/>
        <v>153236.11111111112</v>
      </c>
      <c r="E25" s="34">
        <f t="shared" si="5"/>
        <v>153236.11111111112</v>
      </c>
    </row>
    <row r="26" spans="1:7" ht="25.5" x14ac:dyDescent="0.3">
      <c r="A26" s="5" t="s">
        <v>22</v>
      </c>
      <c r="B26" s="53" t="s">
        <v>2</v>
      </c>
      <c r="C26" s="56">
        <v>15525</v>
      </c>
      <c r="D26" s="48">
        <f>C26</f>
        <v>15525</v>
      </c>
      <c r="E26" s="56">
        <f t="shared" si="5"/>
        <v>15525</v>
      </c>
    </row>
    <row r="27" spans="1:7" x14ac:dyDescent="0.3">
      <c r="A27" s="9" t="s">
        <v>4</v>
      </c>
      <c r="B27" s="10" t="s">
        <v>3</v>
      </c>
      <c r="C27" s="41">
        <v>18.5</v>
      </c>
      <c r="D27" s="18">
        <f t="shared" si="4"/>
        <v>18.5</v>
      </c>
      <c r="E27" s="34">
        <f t="shared" si="5"/>
        <v>18.5</v>
      </c>
    </row>
    <row r="28" spans="1:7" ht="21.95" customHeight="1" x14ac:dyDescent="0.3">
      <c r="A28" s="9" t="s">
        <v>25</v>
      </c>
      <c r="B28" s="6" t="s">
        <v>26</v>
      </c>
      <c r="C28" s="34">
        <f>C26/12/C27*1000</f>
        <v>69932.432432432441</v>
      </c>
      <c r="D28" s="34">
        <f>D26/12/D27*1000</f>
        <v>69932.432432432441</v>
      </c>
      <c r="E28" s="34">
        <f t="shared" si="5"/>
        <v>69932.432432432441</v>
      </c>
    </row>
    <row r="29" spans="1:7" ht="25.5" x14ac:dyDescent="0.3">
      <c r="A29" s="5" t="s">
        <v>5</v>
      </c>
      <c r="B29" s="6" t="s">
        <v>2</v>
      </c>
      <c r="C29" s="48">
        <f>C15*11.18%</f>
        <v>19096.781599999998</v>
      </c>
      <c r="D29" s="48">
        <f t="shared" ref="D29" si="7">D15*11.18%</f>
        <v>19096.781599999998</v>
      </c>
      <c r="E29" s="48">
        <f t="shared" ref="E29" si="8">E15*11.18%</f>
        <v>19096.781599999998</v>
      </c>
      <c r="G29" s="2" t="s">
        <v>32</v>
      </c>
    </row>
    <row r="30" spans="1:7" ht="36.75" x14ac:dyDescent="0.3">
      <c r="A30" s="11" t="s">
        <v>6</v>
      </c>
      <c r="B30" s="6" t="s">
        <v>2</v>
      </c>
      <c r="C30" s="48">
        <v>6831</v>
      </c>
      <c r="D30" s="48">
        <v>6831</v>
      </c>
      <c r="E30" s="56">
        <f t="shared" si="5"/>
        <v>6831</v>
      </c>
    </row>
    <row r="31" spans="1:7" ht="25.5" x14ac:dyDescent="0.3">
      <c r="A31" s="11" t="s">
        <v>7</v>
      </c>
      <c r="B31" s="6" t="s">
        <v>2</v>
      </c>
      <c r="C31" s="18">
        <v>1100</v>
      </c>
      <c r="D31" s="18">
        <f t="shared" si="4"/>
        <v>1100</v>
      </c>
      <c r="E31" s="34">
        <f t="shared" si="5"/>
        <v>1100</v>
      </c>
    </row>
    <row r="32" spans="1:7" ht="36.75" x14ac:dyDescent="0.3">
      <c r="A32" s="11" t="s">
        <v>8</v>
      </c>
      <c r="B32" s="6" t="s">
        <v>2</v>
      </c>
      <c r="C32" s="48">
        <v>208</v>
      </c>
      <c r="D32" s="48">
        <v>208</v>
      </c>
      <c r="E32" s="48">
        <v>208</v>
      </c>
    </row>
    <row r="33" spans="1:6" ht="38.25" customHeight="1" x14ac:dyDescent="0.3">
      <c r="A33" s="11" t="s">
        <v>9</v>
      </c>
      <c r="B33" s="6" t="s">
        <v>2</v>
      </c>
      <c r="C33" s="48">
        <v>10474</v>
      </c>
      <c r="D33" s="18">
        <f t="shared" ref="D33" si="9">C33</f>
        <v>10474</v>
      </c>
      <c r="E33" s="34">
        <f t="shared" ref="E33" si="10">D33</f>
        <v>10474</v>
      </c>
      <c r="F33" s="2">
        <v>0</v>
      </c>
    </row>
    <row r="34" spans="1:6" x14ac:dyDescent="0.3">
      <c r="C34" s="17">
        <f>C33+C32+C31+C30+C29+C15</f>
        <v>208521.78159999999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D33" sqref="D33:E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2" t="s">
        <v>14</v>
      </c>
      <c r="B1" s="82"/>
      <c r="C1" s="82"/>
      <c r="D1" s="82"/>
      <c r="E1" s="82"/>
    </row>
    <row r="2" spans="1:7" x14ac:dyDescent="0.3">
      <c r="A2" s="82" t="s">
        <v>68</v>
      </c>
      <c r="B2" s="82"/>
      <c r="C2" s="82"/>
      <c r="D2" s="82"/>
      <c r="E2" s="82"/>
    </row>
    <row r="3" spans="1:7" x14ac:dyDescent="0.3">
      <c r="A3" s="1"/>
    </row>
    <row r="4" spans="1:7" ht="50.25" customHeight="1" x14ac:dyDescent="0.3">
      <c r="A4" s="89" t="s">
        <v>60</v>
      </c>
      <c r="B4" s="89"/>
      <c r="C4" s="89"/>
      <c r="D4" s="89"/>
      <c r="E4" s="89"/>
      <c r="F4" s="66"/>
    </row>
    <row r="5" spans="1:7" ht="15.75" customHeight="1" x14ac:dyDescent="0.3">
      <c r="A5" s="84" t="s">
        <v>15</v>
      </c>
      <c r="B5" s="84"/>
      <c r="C5" s="84"/>
      <c r="D5" s="84"/>
      <c r="E5" s="8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85" t="s">
        <v>27</v>
      </c>
      <c r="B9" s="86" t="s">
        <v>17</v>
      </c>
      <c r="C9" s="87" t="s">
        <v>66</v>
      </c>
      <c r="D9" s="87"/>
      <c r="E9" s="87"/>
    </row>
    <row r="10" spans="1:7" ht="40.5" x14ac:dyDescent="0.3">
      <c r="A10" s="85"/>
      <c r="B10" s="86"/>
      <c r="C10" s="32" t="s">
        <v>18</v>
      </c>
      <c r="D10" s="32" t="s">
        <v>19</v>
      </c>
      <c r="E10" s="40" t="s">
        <v>13</v>
      </c>
    </row>
    <row r="11" spans="1:7" x14ac:dyDescent="0.3">
      <c r="A11" s="5" t="s">
        <v>20</v>
      </c>
      <c r="B11" s="6" t="s">
        <v>10</v>
      </c>
      <c r="C11" s="51">
        <v>74</v>
      </c>
      <c r="D11" s="51">
        <f>C11</f>
        <v>74</v>
      </c>
      <c r="E11" s="51">
        <v>64</v>
      </c>
    </row>
    <row r="12" spans="1:7" ht="25.5" x14ac:dyDescent="0.3">
      <c r="A12" s="9" t="s">
        <v>23</v>
      </c>
      <c r="B12" s="6" t="s">
        <v>2</v>
      </c>
      <c r="C12" s="18">
        <f>(C13-C32)/C11</f>
        <v>1872.346537837838</v>
      </c>
      <c r="D12" s="18">
        <f t="shared" ref="D12" si="0">(D13-D32)/D11</f>
        <v>1872.346537837838</v>
      </c>
      <c r="E12" s="18">
        <f t="shared" ref="E12" si="1">(E13-E32)/E11</f>
        <v>2164.9006843750003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141941.64380000002</v>
      </c>
      <c r="D13" s="48">
        <f t="shared" ref="D13" si="2">D15+D29+D30+D33+D31+D32</f>
        <v>141941.64380000002</v>
      </c>
      <c r="E13" s="48">
        <f t="shared" ref="E13" si="3">E15+E29+E30+E33+E31+E32</f>
        <v>141941.64380000002</v>
      </c>
    </row>
    <row r="14" spans="1:7" x14ac:dyDescent="0.3">
      <c r="A14" s="7" t="s">
        <v>0</v>
      </c>
      <c r="B14" s="8"/>
      <c r="C14" s="18"/>
      <c r="D14" s="18">
        <f t="shared" ref="D14:D31" si="4">C14</f>
        <v>0</v>
      </c>
      <c r="E14" s="18">
        <f t="shared" ref="E14" si="5">D14</f>
        <v>0</v>
      </c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111741</v>
      </c>
      <c r="D15" s="48">
        <f>D17+D20+D23+D26</f>
        <v>111741</v>
      </c>
      <c r="E15" s="48">
        <f t="shared" ref="E15" si="6">E17+E20+E23+E26</f>
        <v>111741</v>
      </c>
    </row>
    <row r="16" spans="1:7" x14ac:dyDescent="0.3">
      <c r="A16" s="7" t="s">
        <v>1</v>
      </c>
      <c r="B16" s="8"/>
      <c r="C16" s="18"/>
      <c r="D16" s="18">
        <f t="shared" si="4"/>
        <v>0</v>
      </c>
      <c r="E16" s="18">
        <f t="shared" ref="E16" si="7">D16</f>
        <v>0</v>
      </c>
    </row>
    <row r="17" spans="1:5" s="22" customFormat="1" ht="25.5" x14ac:dyDescent="0.3">
      <c r="A17" s="19" t="s">
        <v>29</v>
      </c>
      <c r="B17" s="54" t="s">
        <v>2</v>
      </c>
      <c r="C17" s="55">
        <v>9305</v>
      </c>
      <c r="D17" s="48">
        <f>C17</f>
        <v>9305</v>
      </c>
      <c r="E17" s="48">
        <f>D17</f>
        <v>9305</v>
      </c>
    </row>
    <row r="18" spans="1:5" s="22" customFormat="1" x14ac:dyDescent="0.3">
      <c r="A18" s="26" t="s">
        <v>4</v>
      </c>
      <c r="B18" s="27" t="s">
        <v>3</v>
      </c>
      <c r="C18" s="44">
        <v>3</v>
      </c>
      <c r="D18" s="18">
        <f t="shared" si="4"/>
        <v>3</v>
      </c>
      <c r="E18" s="18">
        <f t="shared" ref="E18:E19" si="8">D18</f>
        <v>3</v>
      </c>
    </row>
    <row r="19" spans="1:5" s="22" customFormat="1" ht="21.95" customHeight="1" x14ac:dyDescent="0.3">
      <c r="A19" s="26" t="s">
        <v>25</v>
      </c>
      <c r="B19" s="20" t="s">
        <v>26</v>
      </c>
      <c r="C19" s="43">
        <f>C17/12/C18*1000</f>
        <v>258472.22222222222</v>
      </c>
      <c r="D19" s="43">
        <f>D17/12/D18*1000</f>
        <v>258472.22222222222</v>
      </c>
      <c r="E19" s="18">
        <f t="shared" si="8"/>
        <v>258472.22222222222</v>
      </c>
    </row>
    <row r="20" spans="1:5" s="22" customFormat="1" ht="25.5" x14ac:dyDescent="0.3">
      <c r="A20" s="19" t="s">
        <v>30</v>
      </c>
      <c r="B20" s="54" t="s">
        <v>2</v>
      </c>
      <c r="C20" s="55">
        <v>79425</v>
      </c>
      <c r="D20" s="48">
        <f>C20</f>
        <v>79425</v>
      </c>
      <c r="E20" s="48">
        <f>D20</f>
        <v>79425</v>
      </c>
    </row>
    <row r="21" spans="1:5" s="22" customFormat="1" x14ac:dyDescent="0.3">
      <c r="A21" s="26" t="s">
        <v>4</v>
      </c>
      <c r="B21" s="27" t="s">
        <v>3</v>
      </c>
      <c r="C21" s="44">
        <v>21.75</v>
      </c>
      <c r="D21" s="18">
        <f t="shared" si="4"/>
        <v>21.75</v>
      </c>
      <c r="E21" s="18">
        <f t="shared" ref="E21" si="9">D21</f>
        <v>21.75</v>
      </c>
    </row>
    <row r="22" spans="1:5" ht="21.95" customHeight="1" x14ac:dyDescent="0.3">
      <c r="A22" s="9" t="s">
        <v>25</v>
      </c>
      <c r="B22" s="6" t="s">
        <v>26</v>
      </c>
      <c r="C22" s="43">
        <f>C20/12/C21*1000</f>
        <v>304310.3448275862</v>
      </c>
      <c r="D22" s="43">
        <f>D20/12/D21*1000</f>
        <v>304310.3448275862</v>
      </c>
      <c r="E22" s="18">
        <f t="shared" ref="E22" si="10">D22</f>
        <v>304310.3448275862</v>
      </c>
    </row>
    <row r="23" spans="1:5" ht="39" x14ac:dyDescent="0.3">
      <c r="A23" s="11" t="s">
        <v>36</v>
      </c>
      <c r="B23" s="53" t="s">
        <v>2</v>
      </c>
      <c r="C23" s="55">
        <v>8043</v>
      </c>
      <c r="D23" s="48">
        <f>C23</f>
        <v>8043</v>
      </c>
      <c r="E23" s="48">
        <f t="shared" ref="E23" si="11">D23</f>
        <v>8043</v>
      </c>
    </row>
    <row r="24" spans="1:5" x14ac:dyDescent="0.3">
      <c r="A24" s="9" t="s">
        <v>4</v>
      </c>
      <c r="B24" s="10" t="s">
        <v>3</v>
      </c>
      <c r="C24" s="44">
        <v>3.5</v>
      </c>
      <c r="D24" s="18">
        <f t="shared" si="4"/>
        <v>3.5</v>
      </c>
      <c r="E24" s="18">
        <f t="shared" ref="E24:E25" si="12">D24</f>
        <v>3.5</v>
      </c>
    </row>
    <row r="25" spans="1:5" ht="21.95" customHeight="1" x14ac:dyDescent="0.3">
      <c r="A25" s="9" t="s">
        <v>25</v>
      </c>
      <c r="B25" s="6" t="s">
        <v>26</v>
      </c>
      <c r="C25" s="43">
        <f>C23/12/C24*1000</f>
        <v>191500</v>
      </c>
      <c r="D25" s="18">
        <f t="shared" si="4"/>
        <v>191500</v>
      </c>
      <c r="E25" s="18">
        <f t="shared" si="12"/>
        <v>191500</v>
      </c>
    </row>
    <row r="26" spans="1:5" ht="25.5" x14ac:dyDescent="0.3">
      <c r="A26" s="5" t="s">
        <v>22</v>
      </c>
      <c r="B26" s="53" t="s">
        <v>2</v>
      </c>
      <c r="C26" s="55">
        <v>14968</v>
      </c>
      <c r="D26" s="48">
        <f>C26</f>
        <v>14968</v>
      </c>
      <c r="E26" s="48">
        <f t="shared" ref="E26" si="13">D26</f>
        <v>14968</v>
      </c>
    </row>
    <row r="27" spans="1:5" x14ac:dyDescent="0.3">
      <c r="A27" s="9" t="s">
        <v>4</v>
      </c>
      <c r="B27" s="10" t="s">
        <v>3</v>
      </c>
      <c r="C27" s="44">
        <v>18</v>
      </c>
      <c r="D27" s="18">
        <f t="shared" si="4"/>
        <v>18</v>
      </c>
      <c r="E27" s="18">
        <f t="shared" ref="E27" si="14">D27</f>
        <v>18</v>
      </c>
    </row>
    <row r="28" spans="1:5" ht="21.95" customHeight="1" x14ac:dyDescent="0.3">
      <c r="A28" s="9" t="s">
        <v>25</v>
      </c>
      <c r="B28" s="6" t="s">
        <v>26</v>
      </c>
      <c r="C28" s="43">
        <f>C26/12/C27*1000</f>
        <v>69296.296296296292</v>
      </c>
      <c r="D28" s="43">
        <f>D26/12/D27*1000</f>
        <v>69296.296296296292</v>
      </c>
      <c r="E28" s="18">
        <f t="shared" ref="E28" si="15">D28</f>
        <v>69296.296296296292</v>
      </c>
    </row>
    <row r="29" spans="1:5" ht="25.5" x14ac:dyDescent="0.3">
      <c r="A29" s="5" t="s">
        <v>5</v>
      </c>
      <c r="B29" s="6" t="s">
        <v>2</v>
      </c>
      <c r="C29" s="48">
        <f>C15*11.18%</f>
        <v>12492.6438</v>
      </c>
      <c r="D29" s="48">
        <f t="shared" ref="D29" si="16">D15*11.18%</f>
        <v>12492.6438</v>
      </c>
      <c r="E29" s="48">
        <f t="shared" ref="E29" si="17">E15*11.18%</f>
        <v>12492.6438</v>
      </c>
    </row>
    <row r="30" spans="1:5" ht="36.75" x14ac:dyDescent="0.3">
      <c r="A30" s="11" t="s">
        <v>6</v>
      </c>
      <c r="B30" s="6" t="s">
        <v>2</v>
      </c>
      <c r="C30" s="48">
        <v>6225</v>
      </c>
      <c r="D30" s="48">
        <v>6225</v>
      </c>
      <c r="E30" s="48">
        <f t="shared" ref="E30" si="18">D30</f>
        <v>6225</v>
      </c>
    </row>
    <row r="31" spans="1:5" ht="25.5" x14ac:dyDescent="0.3">
      <c r="A31" s="11" t="s">
        <v>7</v>
      </c>
      <c r="B31" s="6" t="s">
        <v>2</v>
      </c>
      <c r="C31" s="18">
        <v>500</v>
      </c>
      <c r="D31" s="18">
        <f t="shared" si="4"/>
        <v>500</v>
      </c>
      <c r="E31" s="18">
        <f t="shared" ref="E31" si="19">D31</f>
        <v>500</v>
      </c>
    </row>
    <row r="32" spans="1:5" ht="36.75" x14ac:dyDescent="0.3">
      <c r="A32" s="11" t="s">
        <v>8</v>
      </c>
      <c r="B32" s="6" t="s">
        <v>2</v>
      </c>
      <c r="C32" s="63">
        <v>3388</v>
      </c>
      <c r="D32" s="63">
        <v>3388</v>
      </c>
      <c r="E32" s="63">
        <v>3388</v>
      </c>
    </row>
    <row r="33" spans="1:5" ht="38.25" customHeight="1" x14ac:dyDescent="0.3">
      <c r="A33" s="11" t="s">
        <v>9</v>
      </c>
      <c r="B33" s="6" t="s">
        <v>2</v>
      </c>
      <c r="C33" s="48">
        <v>7595</v>
      </c>
      <c r="D33" s="18">
        <f t="shared" ref="D33" si="20">C33</f>
        <v>7595</v>
      </c>
      <c r="E33" s="18">
        <f t="shared" ref="E33" si="21">D33</f>
        <v>7595</v>
      </c>
    </row>
    <row r="34" spans="1:5" x14ac:dyDescent="0.3">
      <c r="C34" s="17">
        <f>C33+C32+C31+C30+C29+C15</f>
        <v>141941.64379999999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СВОД 2022 ГОД</vt:lpstr>
      <vt:lpstr>СШ №1</vt:lpstr>
      <vt:lpstr>СШ №2</vt:lpstr>
      <vt:lpstr>Казгородокска СШ </vt:lpstr>
      <vt:lpstr>Макинская СШ</vt:lpstr>
      <vt:lpstr>Донская СШ</vt:lpstr>
      <vt:lpstr>Амангельдинская СШ</vt:lpstr>
      <vt:lpstr>Невская СШ</vt:lpstr>
      <vt:lpstr>Кудку агашСШ</vt:lpstr>
      <vt:lpstr>Саулинская СШ</vt:lpstr>
      <vt:lpstr>Енбекшильдерская СШ</vt:lpstr>
      <vt:lpstr>Буландинская СШ</vt:lpstr>
      <vt:lpstr>2020</vt:lpstr>
      <vt:lpstr>Когамская СШ</vt:lpstr>
      <vt:lpstr>Бирсуатская СШ</vt:lpstr>
      <vt:lpstr>Кенащинская СШ</vt:lpstr>
      <vt:lpstr>Мамайская ОШ</vt:lpstr>
      <vt:lpstr>Заураловская ОШ</vt:lpstr>
      <vt:lpstr>Макпальская ОШ</vt:lpstr>
      <vt:lpstr>Баймурзинская ОШ</vt:lpstr>
      <vt:lpstr>Советская ОШ</vt:lpstr>
      <vt:lpstr>Заозерновская ОШ</vt:lpstr>
      <vt:lpstr>Кызыл-Уюмская ОШ</vt:lpstr>
      <vt:lpstr>Яблоновская ОШ</vt:lpstr>
      <vt:lpstr>Алгинская ОШ</vt:lpstr>
      <vt:lpstr>Краснофлотская ОШ</vt:lpstr>
      <vt:lpstr>Каратальская НШ</vt:lpstr>
      <vt:lpstr>Джукейская НШ</vt:lpstr>
      <vt:lpstr>Трудовая НШ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2023-01-11T03:28:28Z</dcterms:modified>
</cp:coreProperties>
</file>