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200" windowHeight="10875" tabRatio="741" firstSheet="1" activeTab="2"/>
  </bookViews>
  <sheets>
    <sheet name="СВОД2021" sheetId="47" r:id="rId1"/>
    <sheet name="СВОД 2022" sheetId="49" r:id="rId2"/>
    <sheet name="СВОД 2023 ГОД" sheetId="25" r:id="rId3"/>
    <sheet name="СШ №1" sheetId="2" r:id="rId4"/>
    <sheet name="СШ №2" sheetId="6" r:id="rId5"/>
    <sheet name="Казгородокска СШ " sheetId="8" r:id="rId6"/>
    <sheet name="Макинская СШ" sheetId="7" r:id="rId7"/>
    <sheet name="Донская СШ" sheetId="9" r:id="rId8"/>
    <sheet name="Амангельдинская СШ" sheetId="10" r:id="rId9"/>
    <sheet name="Невская СШ" sheetId="11" r:id="rId10"/>
    <sheet name="Кудку агашСШ" sheetId="32" r:id="rId11"/>
    <sheet name="Саулинская СШ" sheetId="12" r:id="rId12"/>
    <sheet name="Енбекшильдерская СШ" sheetId="17" r:id="rId13"/>
    <sheet name="Буландинская СШ" sheetId="18" r:id="rId14"/>
    <sheet name="Когамская СШ" sheetId="19" r:id="rId15"/>
    <sheet name="Бирсуатская СШ" sheetId="20" r:id="rId16"/>
    <sheet name="Кенащинская СШ" sheetId="21" r:id="rId17"/>
    <sheet name="Мамайская ОШ" sheetId="22" r:id="rId18"/>
    <sheet name="Заураловская ОШ" sheetId="26" r:id="rId19"/>
    <sheet name="Макпальская ОШ" sheetId="23" r:id="rId20"/>
    <sheet name="Баймурзинская ОШ" sheetId="24" r:id="rId21"/>
    <sheet name="Советская ОШ" sheetId="27" r:id="rId22"/>
    <sheet name="Заозерновская ОШ" sheetId="28" r:id="rId23"/>
    <sheet name="Кызыл-Уюмская ОШ" sheetId="45" r:id="rId24"/>
    <sheet name="Яблоновская ОШ" sheetId="29" r:id="rId25"/>
    <sheet name="Алгинская ОШ" sheetId="30" r:id="rId26"/>
    <sheet name="Краснофлотская ОШ" sheetId="31" r:id="rId27"/>
    <sheet name="Каратальская НШ" sheetId="33" r:id="rId28"/>
    <sheet name="Джукейская НШ" sheetId="34" r:id="rId29"/>
    <sheet name="Трудовая НШ" sheetId="46" r:id="rId3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2" l="1"/>
  <c r="E32" i="12" s="1"/>
  <c r="D32" i="11"/>
  <c r="E32" i="11" s="1"/>
  <c r="D17" i="8" l="1"/>
  <c r="D20" i="8"/>
  <c r="D23" i="8"/>
  <c r="D26" i="8"/>
  <c r="D30" i="8"/>
  <c r="D33" i="8"/>
  <c r="D31" i="8"/>
  <c r="D17" i="7"/>
  <c r="D20" i="7"/>
  <c r="D23" i="7"/>
  <c r="D26" i="7"/>
  <c r="D33" i="7"/>
  <c r="D32" i="7"/>
  <c r="D31" i="7"/>
  <c r="D30" i="7"/>
  <c r="D17" i="9"/>
  <c r="D20" i="9"/>
  <c r="D23" i="9"/>
  <c r="D26" i="9"/>
  <c r="D30" i="9"/>
  <c r="D33" i="9"/>
  <c r="D31" i="9"/>
  <c r="D17" i="10"/>
  <c r="D20" i="10"/>
  <c r="D23" i="10"/>
  <c r="D26" i="10"/>
  <c r="D30" i="10"/>
  <c r="D33" i="10"/>
  <c r="D31" i="10"/>
  <c r="D17" i="11"/>
  <c r="D20" i="11"/>
  <c r="D23" i="11"/>
  <c r="D26" i="11"/>
  <c r="D30" i="11"/>
  <c r="D31" i="11"/>
  <c r="D33" i="11"/>
  <c r="D17" i="32"/>
  <c r="D20" i="32"/>
  <c r="D23" i="32"/>
  <c r="D26" i="32"/>
  <c r="D30" i="32"/>
  <c r="D31" i="32"/>
  <c r="D33" i="32"/>
  <c r="D17" i="12"/>
  <c r="D20" i="12"/>
  <c r="D23" i="12"/>
  <c r="D26" i="12"/>
  <c r="D30" i="12"/>
  <c r="D31" i="12"/>
  <c r="D33" i="12"/>
  <c r="D17" i="17"/>
  <c r="D20" i="17"/>
  <c r="D23" i="17"/>
  <c r="D26" i="17"/>
  <c r="D30" i="17"/>
  <c r="D31" i="17"/>
  <c r="D33" i="17"/>
  <c r="D17" i="18"/>
  <c r="D20" i="18"/>
  <c r="D23" i="18"/>
  <c r="D26" i="18"/>
  <c r="D30" i="18"/>
  <c r="D33" i="18"/>
  <c r="E31" i="19"/>
  <c r="D17" i="19"/>
  <c r="D20" i="19"/>
  <c r="D23" i="19"/>
  <c r="D26" i="19"/>
  <c r="D30" i="19"/>
  <c r="D31" i="19"/>
  <c r="D33" i="19"/>
  <c r="D17" i="20"/>
  <c r="D20" i="20"/>
  <c r="D23" i="20"/>
  <c r="D26" i="20"/>
  <c r="D30" i="20"/>
  <c r="D31" i="20"/>
  <c r="D33" i="20"/>
  <c r="D17" i="21"/>
  <c r="D20" i="21"/>
  <c r="D23" i="21"/>
  <c r="D26" i="21"/>
  <c r="D30" i="21"/>
  <c r="D31" i="21"/>
  <c r="D33" i="21"/>
  <c r="D17" i="22"/>
  <c r="D20" i="22"/>
  <c r="D23" i="22"/>
  <c r="D26" i="22"/>
  <c r="D30" i="22"/>
  <c r="D31" i="22"/>
  <c r="D33" i="22"/>
  <c r="D17" i="26"/>
  <c r="D20" i="26"/>
  <c r="D23" i="26"/>
  <c r="D26" i="26"/>
  <c r="D30" i="26"/>
  <c r="D31" i="26"/>
  <c r="D33" i="26"/>
  <c r="D17" i="23"/>
  <c r="D23" i="23"/>
  <c r="D26" i="23"/>
  <c r="D30" i="23"/>
  <c r="D31" i="23"/>
  <c r="D33" i="23"/>
  <c r="D17" i="24"/>
  <c r="D23" i="24"/>
  <c r="D26" i="24"/>
  <c r="D30" i="24"/>
  <c r="D31" i="24"/>
  <c r="D33" i="24"/>
  <c r="D17" i="27"/>
  <c r="D20" i="27"/>
  <c r="D23" i="27"/>
  <c r="D26" i="27"/>
  <c r="D31" i="27"/>
  <c r="D33" i="27"/>
  <c r="D17" i="28"/>
  <c r="D20" i="28"/>
  <c r="D23" i="28"/>
  <c r="D26" i="28"/>
  <c r="D30" i="28"/>
  <c r="D31" i="28"/>
  <c r="D33" i="28"/>
  <c r="D17" i="45"/>
  <c r="D20" i="45"/>
  <c r="D23" i="45"/>
  <c r="D26" i="45"/>
  <c r="D30" i="45"/>
  <c r="D31" i="45"/>
  <c r="D33" i="45"/>
  <c r="D17" i="30"/>
  <c r="D20" i="30"/>
  <c r="D23" i="30"/>
  <c r="D26" i="30"/>
  <c r="D30" i="30"/>
  <c r="D33" i="30"/>
  <c r="D26" i="31"/>
  <c r="E26" i="31" s="1"/>
  <c r="D17" i="31"/>
  <c r="E23" i="31"/>
  <c r="D20" i="31"/>
  <c r="D15" i="31" s="1"/>
  <c r="D23" i="31"/>
  <c r="E28" i="31"/>
  <c r="D28" i="31"/>
  <c r="D30" i="31"/>
  <c r="D33" i="31"/>
  <c r="D22" i="33"/>
  <c r="E22" i="33" s="1"/>
  <c r="E28" i="33"/>
  <c r="D28" i="33"/>
  <c r="D28" i="34"/>
  <c r="E28" i="34" s="1"/>
  <c r="D25" i="34"/>
  <c r="E25" i="34" s="1"/>
  <c r="D22" i="34"/>
  <c r="E22" i="34" s="1"/>
  <c r="E19" i="34"/>
  <c r="D19" i="34"/>
  <c r="D25" i="46"/>
  <c r="D23" i="46"/>
  <c r="D22" i="46"/>
  <c r="D20" i="33"/>
  <c r="D23" i="33"/>
  <c r="D26" i="33"/>
  <c r="D30" i="33"/>
  <c r="D33" i="33"/>
  <c r="D17" i="34"/>
  <c r="D20" i="34"/>
  <c r="D23" i="34"/>
  <c r="D26" i="34"/>
  <c r="D30" i="34"/>
  <c r="D33" i="34"/>
  <c r="D20" i="46"/>
  <c r="D26" i="46"/>
  <c r="D30" i="46"/>
  <c r="D33" i="46"/>
  <c r="D32" i="46" l="1"/>
  <c r="E31" i="33" l="1"/>
  <c r="E31" i="17"/>
  <c r="D29" i="31"/>
  <c r="C29" i="33"/>
  <c r="C29" i="34"/>
  <c r="C29" i="46"/>
  <c r="F18" i="46" l="1"/>
  <c r="F18" i="34"/>
  <c r="F18" i="33"/>
  <c r="E23" i="46"/>
  <c r="E23" i="34"/>
  <c r="E17" i="34"/>
  <c r="E23" i="33"/>
  <c r="E20" i="28"/>
  <c r="E23" i="20"/>
  <c r="E20" i="12"/>
  <c r="C22" i="10" l="1"/>
  <c r="F18" i="8"/>
  <c r="F18" i="7"/>
  <c r="F18" i="9"/>
  <c r="F18" i="10"/>
  <c r="F18" i="11"/>
  <c r="F18" i="32"/>
  <c r="F18" i="12"/>
  <c r="F18" i="17"/>
  <c r="F18" i="18"/>
  <c r="F18" i="19"/>
  <c r="F18" i="20"/>
  <c r="F18" i="21"/>
  <c r="F18" i="22"/>
  <c r="F18" i="26"/>
  <c r="F18" i="23"/>
  <c r="F18" i="24"/>
  <c r="F18" i="27"/>
  <c r="F18" i="28"/>
  <c r="F18" i="45"/>
  <c r="F18" i="30"/>
  <c r="F18" i="31"/>
  <c r="D15" i="33"/>
  <c r="D29" i="33" s="1"/>
  <c r="C15" i="33"/>
  <c r="E25" i="33"/>
  <c r="C25" i="33"/>
  <c r="E24" i="33"/>
  <c r="C15" i="34"/>
  <c r="C19" i="34"/>
  <c r="D18" i="34"/>
  <c r="C25" i="34"/>
  <c r="D24" i="34"/>
  <c r="D15" i="46"/>
  <c r="D29" i="46" s="1"/>
  <c r="C15" i="46"/>
  <c r="C25" i="46"/>
  <c r="E18" i="34" l="1"/>
  <c r="E24" i="34"/>
  <c r="D11" i="31"/>
  <c r="E11" i="31" s="1"/>
  <c r="D11" i="33"/>
  <c r="E11" i="33" s="1"/>
  <c r="D11" i="34"/>
  <c r="E11" i="34" s="1"/>
  <c r="D11" i="46"/>
  <c r="E11" i="46" s="1"/>
  <c r="C33" i="25" l="1"/>
  <c r="G33" i="25" s="1"/>
  <c r="C32" i="25"/>
  <c r="G32" i="25" s="1"/>
  <c r="C31" i="25"/>
  <c r="G31" i="25" s="1"/>
  <c r="C30" i="25"/>
  <c r="G30" i="25" s="1"/>
  <c r="F34" i="25"/>
  <c r="D32" i="17"/>
  <c r="E33" i="19" l="1"/>
  <c r="E33" i="10"/>
  <c r="D24" i="21"/>
  <c r="E24" i="21" s="1"/>
  <c r="D24" i="30"/>
  <c r="E24" i="30" s="1"/>
  <c r="F13" i="25" l="1"/>
  <c r="F12" i="25" s="1"/>
  <c r="F27" i="25"/>
  <c r="F26" i="25"/>
  <c r="F28" i="25" s="1"/>
  <c r="F24" i="25"/>
  <c r="F23" i="25"/>
  <c r="F25" i="25" s="1"/>
  <c r="F21" i="25"/>
  <c r="F20" i="25"/>
  <c r="F22" i="25" s="1"/>
  <c r="F18" i="25"/>
  <c r="F17" i="25"/>
  <c r="F16" i="25"/>
  <c r="F14" i="25"/>
  <c r="F19" i="25" l="1"/>
  <c r="D32" i="10" l="1"/>
  <c r="E33" i="31" l="1"/>
  <c r="E30" i="31"/>
  <c r="E33" i="18" l="1"/>
  <c r="E30" i="18"/>
  <c r="C28" i="18"/>
  <c r="D28" i="18" s="1"/>
  <c r="E28" i="18" s="1"/>
  <c r="D27" i="18"/>
  <c r="E27" i="18" s="1"/>
  <c r="E26" i="18"/>
  <c r="C25" i="18"/>
  <c r="D25" i="18" s="1"/>
  <c r="E25" i="18" s="1"/>
  <c r="D24" i="18"/>
  <c r="E24" i="18" s="1"/>
  <c r="E23" i="18"/>
  <c r="C22" i="18"/>
  <c r="D22" i="18" s="1"/>
  <c r="E22" i="18" s="1"/>
  <c r="D21" i="18"/>
  <c r="E21" i="18" s="1"/>
  <c r="E20" i="18"/>
  <c r="C19" i="18"/>
  <c r="D19" i="18" s="1"/>
  <c r="E19" i="18" s="1"/>
  <c r="D18" i="18"/>
  <c r="E18" i="18" s="1"/>
  <c r="E17" i="18"/>
  <c r="E16" i="18"/>
  <c r="D16" i="18"/>
  <c r="C15" i="18"/>
  <c r="D14" i="18"/>
  <c r="E14" i="18" s="1"/>
  <c r="D11" i="18"/>
  <c r="E11" i="18" s="1"/>
  <c r="E23" i="30"/>
  <c r="E14" i="33"/>
  <c r="E16" i="33"/>
  <c r="E17" i="33"/>
  <c r="E18" i="33"/>
  <c r="E19" i="33"/>
  <c r="D15" i="34"/>
  <c r="D29" i="34" s="1"/>
  <c r="D29" i="6"/>
  <c r="E29" i="6" s="1"/>
  <c r="D30" i="6"/>
  <c r="E30" i="6" s="1"/>
  <c r="D31" i="6"/>
  <c r="D32" i="6"/>
  <c r="D15" i="8"/>
  <c r="D29" i="8" s="1"/>
  <c r="C25" i="32"/>
  <c r="D25" i="32" s="1"/>
  <c r="E25" i="32" s="1"/>
  <c r="C19" i="32"/>
  <c r="E26" i="21"/>
  <c r="E23" i="21"/>
  <c r="E20" i="21"/>
  <c r="E33" i="21"/>
  <c r="E14" i="21"/>
  <c r="E16" i="21"/>
  <c r="E17" i="21"/>
  <c r="E30" i="21"/>
  <c r="E31" i="21"/>
  <c r="E17" i="22"/>
  <c r="E20" i="22"/>
  <c r="E26" i="22"/>
  <c r="E33" i="22"/>
  <c r="E14" i="22"/>
  <c r="E16" i="22"/>
  <c r="E30" i="22"/>
  <c r="E33" i="26"/>
  <c r="E26" i="26"/>
  <c r="E20" i="26"/>
  <c r="E14" i="26"/>
  <c r="E16" i="26"/>
  <c r="E23" i="26"/>
  <c r="E30" i="26"/>
  <c r="E33" i="23"/>
  <c r="E26" i="23"/>
  <c r="E23" i="23"/>
  <c r="D20" i="23"/>
  <c r="E20" i="23" s="1"/>
  <c r="E17" i="23"/>
  <c r="E14" i="23"/>
  <c r="E16" i="23"/>
  <c r="E30" i="23"/>
  <c r="E33" i="24"/>
  <c r="E30" i="24"/>
  <c r="E26" i="24"/>
  <c r="D20" i="24"/>
  <c r="E20" i="24" s="1"/>
  <c r="E17" i="24"/>
  <c r="E14" i="24"/>
  <c r="E16" i="24"/>
  <c r="E23" i="24"/>
  <c r="E26" i="27"/>
  <c r="E23" i="27"/>
  <c r="E14" i="27"/>
  <c r="E16" i="27"/>
  <c r="E17" i="27"/>
  <c r="E31" i="27"/>
  <c r="E33" i="27"/>
  <c r="E30" i="30"/>
  <c r="E33" i="30"/>
  <c r="E20" i="30"/>
  <c r="E33" i="28"/>
  <c r="E30" i="28"/>
  <c r="E26" i="28"/>
  <c r="C25" i="28"/>
  <c r="E17" i="28"/>
  <c r="E14" i="28"/>
  <c r="E16" i="28"/>
  <c r="E31" i="28"/>
  <c r="E33" i="45"/>
  <c r="E30" i="45"/>
  <c r="E26" i="45"/>
  <c r="E23" i="45"/>
  <c r="E20" i="45"/>
  <c r="E17" i="45"/>
  <c r="E14" i="45"/>
  <c r="E16" i="45"/>
  <c r="C29" i="18" l="1"/>
  <c r="C34" i="18" s="1"/>
  <c r="D15" i="7"/>
  <c r="D29" i="7" s="1"/>
  <c r="D15" i="9"/>
  <c r="D29" i="9" s="1"/>
  <c r="D15" i="10"/>
  <c r="D29" i="10" s="1"/>
  <c r="D15" i="32"/>
  <c r="D29" i="32" s="1"/>
  <c r="D15" i="17"/>
  <c r="D29" i="17" s="1"/>
  <c r="E15" i="18"/>
  <c r="E29" i="18" s="1"/>
  <c r="E13" i="18" s="1"/>
  <c r="E12" i="18" s="1"/>
  <c r="D15" i="19"/>
  <c r="D29" i="19" s="1"/>
  <c r="C13" i="18"/>
  <c r="C12" i="18" s="1"/>
  <c r="D15" i="18"/>
  <c r="D29" i="18" s="1"/>
  <c r="D15" i="21"/>
  <c r="D29" i="21" s="1"/>
  <c r="D15" i="26"/>
  <c r="D29" i="26" s="1"/>
  <c r="D15" i="23"/>
  <c r="D29" i="23" s="1"/>
  <c r="D15" i="24"/>
  <c r="D29" i="24" s="1"/>
  <c r="D15" i="27"/>
  <c r="D29" i="27" s="1"/>
  <c r="E26" i="30"/>
  <c r="E17" i="30"/>
  <c r="D15" i="11"/>
  <c r="D29" i="11" s="1"/>
  <c r="E15" i="21"/>
  <c r="E29" i="21" s="1"/>
  <c r="E17" i="26"/>
  <c r="E15" i="26" s="1"/>
  <c r="E29" i="26" s="1"/>
  <c r="E15" i="23"/>
  <c r="E29" i="23" s="1"/>
  <c r="E15" i="24"/>
  <c r="E29" i="24" s="1"/>
  <c r="E20" i="27"/>
  <c r="E15" i="27" s="1"/>
  <c r="E29" i="27" s="1"/>
  <c r="E15" i="45"/>
  <c r="E29" i="45" s="1"/>
  <c r="D15" i="45"/>
  <c r="D29" i="45" s="1"/>
  <c r="E18" i="30"/>
  <c r="D18" i="30"/>
  <c r="E33" i="33"/>
  <c r="E30" i="33"/>
  <c r="E30" i="34"/>
  <c r="E33" i="34"/>
  <c r="E30" i="46"/>
  <c r="E31" i="46"/>
  <c r="E20" i="46"/>
  <c r="D13" i="7" l="1"/>
  <c r="E15" i="30"/>
  <c r="E29" i="30" s="1"/>
  <c r="D13" i="10"/>
  <c r="E13" i="21"/>
  <c r="D13" i="21"/>
  <c r="D13" i="18"/>
  <c r="D12" i="18" s="1"/>
  <c r="E20" i="31"/>
  <c r="E15" i="31" s="1"/>
  <c r="E29" i="31" s="1"/>
  <c r="E17" i="31"/>
  <c r="E26" i="33"/>
  <c r="E15" i="33" s="1"/>
  <c r="E29" i="33" s="1"/>
  <c r="E20" i="33"/>
  <c r="E26" i="34"/>
  <c r="C15" i="47" l="1"/>
  <c r="D15" i="47" s="1"/>
  <c r="D13" i="47" s="1"/>
  <c r="D12" i="47" s="1"/>
  <c r="C19" i="47"/>
  <c r="D19" i="47" s="1"/>
  <c r="C22" i="47"/>
  <c r="D22" i="47" s="1"/>
  <c r="C25" i="47"/>
  <c r="D25" i="47" s="1"/>
  <c r="C28" i="47"/>
  <c r="D28" i="47" s="1"/>
  <c r="D33" i="47"/>
  <c r="D31" i="47"/>
  <c r="D30" i="47"/>
  <c r="D29" i="47"/>
  <c r="D27" i="47"/>
  <c r="D26" i="47"/>
  <c r="D24" i="47"/>
  <c r="D23" i="47"/>
  <c r="D21" i="47"/>
  <c r="D20" i="47"/>
  <c r="D11" i="47"/>
  <c r="C13" i="47" l="1"/>
  <c r="C12" i="47" s="1"/>
  <c r="E31" i="7" l="1"/>
  <c r="D29" i="2" l="1"/>
  <c r="E29" i="2" s="1"/>
  <c r="C15" i="7"/>
  <c r="C15" i="6"/>
  <c r="C15" i="32"/>
  <c r="C29" i="32" l="1"/>
  <c r="C34" i="32" s="1"/>
  <c r="C29" i="7"/>
  <c r="C34" i="7" s="1"/>
  <c r="C13" i="7"/>
  <c r="D11" i="32"/>
  <c r="D11" i="2"/>
  <c r="E11" i="2" s="1"/>
  <c r="D11" i="22"/>
  <c r="E11" i="22" s="1"/>
  <c r="D11" i="26"/>
  <c r="E11" i="26" s="1"/>
  <c r="D11" i="23"/>
  <c r="D11" i="24"/>
  <c r="E11" i="24" s="1"/>
  <c r="D11" i="27"/>
  <c r="E11" i="27" s="1"/>
  <c r="D11" i="28"/>
  <c r="E11" i="28" s="1"/>
  <c r="D11" i="45"/>
  <c r="E11" i="45" s="1"/>
  <c r="D11" i="30"/>
  <c r="E11" i="30" s="1"/>
  <c r="C13" i="32" l="1"/>
  <c r="E11" i="32"/>
  <c r="E11" i="23"/>
  <c r="C14" i="25"/>
  <c r="C16" i="25"/>
  <c r="G16" i="25" s="1"/>
  <c r="C18" i="25"/>
  <c r="C23" i="25"/>
  <c r="C24" i="25"/>
  <c r="C26" i="25"/>
  <c r="C27" i="25"/>
  <c r="C11" i="25"/>
  <c r="D14" i="46"/>
  <c r="D16" i="46"/>
  <c r="D17" i="46"/>
  <c r="D18" i="46"/>
  <c r="D19" i="46"/>
  <c r="D21" i="46"/>
  <c r="D24" i="46"/>
  <c r="E24" i="46" s="1"/>
  <c r="E25" i="46"/>
  <c r="D27" i="46"/>
  <c r="E32" i="46"/>
  <c r="E33" i="46"/>
  <c r="C34" i="46"/>
  <c r="D14" i="34"/>
  <c r="D16" i="34"/>
  <c r="D21" i="34"/>
  <c r="D27" i="34"/>
  <c r="D31" i="34"/>
  <c r="E31" i="34" s="1"/>
  <c r="D32" i="34"/>
  <c r="E32" i="34" s="1"/>
  <c r="C34" i="34"/>
  <c r="D14" i="33"/>
  <c r="D16" i="33"/>
  <c r="D17" i="33"/>
  <c r="D18" i="33"/>
  <c r="D19" i="33"/>
  <c r="D21" i="33"/>
  <c r="D24" i="33"/>
  <c r="D25" i="33"/>
  <c r="D27" i="33"/>
  <c r="D13" i="33"/>
  <c r="D12" i="33" s="1"/>
  <c r="D32" i="33"/>
  <c r="E32" i="33" s="1"/>
  <c r="E13" i="33" s="1"/>
  <c r="E12" i="33" s="1"/>
  <c r="C34" i="33"/>
  <c r="E16" i="32"/>
  <c r="D14" i="32"/>
  <c r="E14" i="32" s="1"/>
  <c r="D16" i="32"/>
  <c r="E17" i="32"/>
  <c r="D18" i="32"/>
  <c r="E20" i="32"/>
  <c r="D21" i="32"/>
  <c r="E21" i="32" s="1"/>
  <c r="D24" i="32"/>
  <c r="E24" i="32" s="1"/>
  <c r="E26" i="32"/>
  <c r="D27" i="32"/>
  <c r="E27" i="32" s="1"/>
  <c r="E30" i="32"/>
  <c r="E31" i="32"/>
  <c r="D32" i="32"/>
  <c r="E33" i="32"/>
  <c r="D14" i="31"/>
  <c r="D16" i="31"/>
  <c r="D18" i="31"/>
  <c r="D21" i="31"/>
  <c r="D24" i="31"/>
  <c r="E24" i="31" s="1"/>
  <c r="D27" i="31"/>
  <c r="D31" i="31"/>
  <c r="E31" i="31" s="1"/>
  <c r="E32" i="31"/>
  <c r="C15" i="31"/>
  <c r="D14" i="30"/>
  <c r="D16" i="30"/>
  <c r="D21" i="30"/>
  <c r="E21" i="30" s="1"/>
  <c r="D15" i="30"/>
  <c r="D29" i="30" s="1"/>
  <c r="D27" i="30"/>
  <c r="E31" i="30"/>
  <c r="C15" i="30"/>
  <c r="D14" i="45"/>
  <c r="D16" i="45"/>
  <c r="D18" i="45"/>
  <c r="E18" i="45" s="1"/>
  <c r="D21" i="45"/>
  <c r="E21" i="45" s="1"/>
  <c r="D24" i="45"/>
  <c r="E24" i="45" s="1"/>
  <c r="D27" i="45"/>
  <c r="E27" i="45" s="1"/>
  <c r="E31" i="45"/>
  <c r="C15" i="45"/>
  <c r="C15" i="28"/>
  <c r="D14" i="27"/>
  <c r="D16" i="27"/>
  <c r="D18" i="27"/>
  <c r="E18" i="27" s="1"/>
  <c r="D21" i="27"/>
  <c r="E21" i="27" s="1"/>
  <c r="D24" i="27"/>
  <c r="E24" i="27" s="1"/>
  <c r="D27" i="27"/>
  <c r="E27" i="27" s="1"/>
  <c r="C15" i="27"/>
  <c r="C15" i="24"/>
  <c r="C15" i="23"/>
  <c r="D14" i="23"/>
  <c r="D16" i="23"/>
  <c r="D18" i="23"/>
  <c r="E18" i="23" s="1"/>
  <c r="D21" i="23"/>
  <c r="E21" i="23" s="1"/>
  <c r="D24" i="23"/>
  <c r="E24" i="23" s="1"/>
  <c r="D27" i="23"/>
  <c r="E27" i="23" s="1"/>
  <c r="E31" i="23"/>
  <c r="D32" i="23"/>
  <c r="C34" i="31" l="1"/>
  <c r="C29" i="31"/>
  <c r="C34" i="30"/>
  <c r="C29" i="30"/>
  <c r="C29" i="45"/>
  <c r="C34" i="45" s="1"/>
  <c r="C29" i="28"/>
  <c r="C34" i="28" s="1"/>
  <c r="C29" i="24"/>
  <c r="C34" i="24" s="1"/>
  <c r="C29" i="23"/>
  <c r="C34" i="23" s="1"/>
  <c r="C29" i="27"/>
  <c r="C34" i="27" s="1"/>
  <c r="E18" i="32"/>
  <c r="D19" i="32"/>
  <c r="E19" i="32" s="1"/>
  <c r="E27" i="31"/>
  <c r="E18" i="31"/>
  <c r="E19" i="31" s="1"/>
  <c r="D19" i="31"/>
  <c r="E32" i="32"/>
  <c r="D13" i="32"/>
  <c r="D12" i="32" s="1"/>
  <c r="E32" i="23"/>
  <c r="E13" i="23" s="1"/>
  <c r="E12" i="23" s="1"/>
  <c r="D13" i="23"/>
  <c r="D12" i="23" s="1"/>
  <c r="D13" i="30"/>
  <c r="D12" i="30" s="1"/>
  <c r="E13" i="30"/>
  <c r="E12" i="30" s="1"/>
  <c r="E27" i="30"/>
  <c r="D28" i="30"/>
  <c r="E28" i="30" s="1"/>
  <c r="E21" i="33"/>
  <c r="E27" i="33"/>
  <c r="E21" i="34"/>
  <c r="E21" i="31"/>
  <c r="E22" i="31" s="1"/>
  <c r="D22" i="31"/>
  <c r="E27" i="34"/>
  <c r="E13" i="27"/>
  <c r="E12" i="27" s="1"/>
  <c r="D13" i="27"/>
  <c r="D12" i="27" s="1"/>
  <c r="E13" i="45"/>
  <c r="E12" i="45" s="1"/>
  <c r="D13" i="45"/>
  <c r="D12" i="45" s="1"/>
  <c r="C13" i="45"/>
  <c r="C13" i="31"/>
  <c r="C13" i="34"/>
  <c r="E20" i="34"/>
  <c r="C25" i="25"/>
  <c r="D25" i="25" s="1"/>
  <c r="E25" i="25" s="1"/>
  <c r="C28" i="25"/>
  <c r="D28" i="25" s="1"/>
  <c r="E28" i="25" s="1"/>
  <c r="D13" i="46"/>
  <c r="D12" i="46" s="1"/>
  <c r="E21" i="46"/>
  <c r="E22" i="46" s="1"/>
  <c r="C13" i="30"/>
  <c r="C13" i="33"/>
  <c r="C13" i="24"/>
  <c r="E26" i="46"/>
  <c r="E15" i="46" s="1"/>
  <c r="E29" i="46" s="1"/>
  <c r="E23" i="32"/>
  <c r="E15" i="32" s="1"/>
  <c r="E29" i="32" s="1"/>
  <c r="E27" i="46"/>
  <c r="D14" i="26"/>
  <c r="D16" i="26"/>
  <c r="D18" i="26"/>
  <c r="E18" i="26" s="1"/>
  <c r="D21" i="26"/>
  <c r="E21" i="26" s="1"/>
  <c r="D24" i="26"/>
  <c r="E24" i="26" s="1"/>
  <c r="D27" i="26"/>
  <c r="E27" i="26" s="1"/>
  <c r="E31" i="26"/>
  <c r="C15" i="26"/>
  <c r="C19" i="26"/>
  <c r="D19" i="26" s="1"/>
  <c r="E19" i="26" s="1"/>
  <c r="C15" i="22"/>
  <c r="C15" i="21"/>
  <c r="D14" i="21"/>
  <c r="D16" i="21"/>
  <c r="D18" i="21"/>
  <c r="E18" i="21" s="1"/>
  <c r="D21" i="21"/>
  <c r="E21" i="21" s="1"/>
  <c r="D27" i="21"/>
  <c r="E27" i="21" s="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D32" i="19"/>
  <c r="E32" i="19" s="1"/>
  <c r="D11" i="19"/>
  <c r="E11" i="19" s="1"/>
  <c r="C15" i="19"/>
  <c r="D14" i="17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E15" i="17" s="1"/>
  <c r="E29" i="17" s="1"/>
  <c r="D27" i="17"/>
  <c r="E27" i="17" s="1"/>
  <c r="E30" i="17"/>
  <c r="E33" i="17"/>
  <c r="D11" i="17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E31" i="12"/>
  <c r="E33" i="12"/>
  <c r="D11" i="12"/>
  <c r="E11" i="12" s="1"/>
  <c r="C15" i="12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D13" i="11"/>
  <c r="E33" i="11"/>
  <c r="D11" i="1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E31" i="10"/>
  <c r="D11" i="10"/>
  <c r="E17" i="10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E31" i="9"/>
  <c r="D32" i="9"/>
  <c r="E33" i="9"/>
  <c r="D11" i="9"/>
  <c r="E11" i="9" s="1"/>
  <c r="C25" i="9"/>
  <c r="D25" i="9" s="1"/>
  <c r="E25" i="9" s="1"/>
  <c r="C28" i="9"/>
  <c r="D28" i="9" s="1"/>
  <c r="E28" i="9" s="1"/>
  <c r="D11" i="8"/>
  <c r="E11" i="8" s="1"/>
  <c r="D14" i="8"/>
  <c r="E14" i="8" s="1"/>
  <c r="D16" i="8"/>
  <c r="E16" i="8" s="1"/>
  <c r="D18" i="8"/>
  <c r="E18" i="8" s="1"/>
  <c r="D21" i="8"/>
  <c r="E21" i="8" s="1"/>
  <c r="E23" i="8"/>
  <c r="D24" i="8"/>
  <c r="E24" i="8" s="1"/>
  <c r="E26" i="8"/>
  <c r="D27" i="8"/>
  <c r="E27" i="8" s="1"/>
  <c r="E30" i="8"/>
  <c r="E31" i="8"/>
  <c r="E33" i="8"/>
  <c r="C13" i="23" l="1"/>
  <c r="C29" i="26"/>
  <c r="C34" i="26" s="1"/>
  <c r="C29" i="22"/>
  <c r="C34" i="22" s="1"/>
  <c r="C29" i="21"/>
  <c r="C34" i="21" s="1"/>
  <c r="C29" i="20"/>
  <c r="C34" i="20" s="1"/>
  <c r="C34" i="19"/>
  <c r="C29" i="19"/>
  <c r="C29" i="17"/>
  <c r="C34" i="17" s="1"/>
  <c r="C29" i="12"/>
  <c r="C34" i="12" s="1"/>
  <c r="C29" i="11"/>
  <c r="C34" i="11" s="1"/>
  <c r="E15" i="34"/>
  <c r="E29" i="34" s="1"/>
  <c r="C34" i="29"/>
  <c r="E31" i="11"/>
  <c r="E32" i="17"/>
  <c r="D13" i="17"/>
  <c r="E32" i="9"/>
  <c r="D13" i="9"/>
  <c r="D12" i="9" s="1"/>
  <c r="E11" i="11"/>
  <c r="D12" i="11"/>
  <c r="E11" i="17"/>
  <c r="D12" i="17"/>
  <c r="E11" i="21"/>
  <c r="E12" i="21" s="1"/>
  <c r="D12" i="21"/>
  <c r="E11" i="10"/>
  <c r="D12" i="10"/>
  <c r="E32" i="26"/>
  <c r="E13" i="26" s="1"/>
  <c r="E12" i="26" s="1"/>
  <c r="D13" i="26"/>
  <c r="D12" i="26" s="1"/>
  <c r="D13" i="19"/>
  <c r="D12" i="19" s="1"/>
  <c r="E13" i="32"/>
  <c r="E12" i="32" s="1"/>
  <c r="E15" i="12"/>
  <c r="E29" i="12" s="1"/>
  <c r="D15" i="12"/>
  <c r="D29" i="12" s="1"/>
  <c r="C13" i="12"/>
  <c r="C13" i="22"/>
  <c r="D13" i="31"/>
  <c r="D12" i="31" s="1"/>
  <c r="D13" i="34"/>
  <c r="E13" i="17"/>
  <c r="E15" i="19"/>
  <c r="E29" i="19" s="1"/>
  <c r="E13" i="46"/>
  <c r="E12" i="46" s="1"/>
  <c r="C13" i="46"/>
  <c r="C13" i="27"/>
  <c r="C13" i="28"/>
  <c r="C13" i="11"/>
  <c r="C13" i="17"/>
  <c r="C13" i="19"/>
  <c r="C12" i="19" s="1"/>
  <c r="C13" i="20"/>
  <c r="C13" i="26"/>
  <c r="E17" i="8"/>
  <c r="C17" i="25"/>
  <c r="C19" i="25" s="1"/>
  <c r="D19" i="25" s="1"/>
  <c r="E19" i="25" s="1"/>
  <c r="C15" i="9"/>
  <c r="E20" i="9"/>
  <c r="E15" i="9" s="1"/>
  <c r="E29" i="9" s="1"/>
  <c r="C19" i="9"/>
  <c r="D19" i="9" s="1"/>
  <c r="E19" i="9" s="1"/>
  <c r="D14" i="7"/>
  <c r="D16" i="7"/>
  <c r="E17" i="7"/>
  <c r="D18" i="7"/>
  <c r="E18" i="7" s="1"/>
  <c r="D21" i="7"/>
  <c r="E21" i="7" s="1"/>
  <c r="E23" i="7"/>
  <c r="D24" i="7"/>
  <c r="E24" i="7" s="1"/>
  <c r="E26" i="7"/>
  <c r="D27" i="7"/>
  <c r="E27" i="7" s="1"/>
  <c r="E30" i="7"/>
  <c r="E33" i="7"/>
  <c r="D11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C29" i="9" l="1"/>
  <c r="C34" i="9" s="1"/>
  <c r="D13" i="12"/>
  <c r="D12" i="12" s="1"/>
  <c r="E12" i="17"/>
  <c r="E13" i="12"/>
  <c r="E12" i="12" s="1"/>
  <c r="E13" i="31"/>
  <c r="E12" i="31" s="1"/>
  <c r="E11" i="7"/>
  <c r="D12" i="7"/>
  <c r="E13" i="9"/>
  <c r="E12" i="9" s="1"/>
  <c r="C13" i="9"/>
  <c r="E13" i="19"/>
  <c r="E12" i="19" s="1"/>
  <c r="E13" i="34"/>
  <c r="C13" i="21"/>
  <c r="C12" i="21" s="1"/>
  <c r="D11" i="25"/>
  <c r="E14" i="6"/>
  <c r="E16" i="6"/>
  <c r="E17" i="6"/>
  <c r="C22" i="9"/>
  <c r="D22" i="9" s="1"/>
  <c r="E22" i="9" s="1"/>
  <c r="C12" i="46"/>
  <c r="C12" i="34"/>
  <c r="D12" i="34" s="1"/>
  <c r="E12" i="34" s="1"/>
  <c r="C12" i="33"/>
  <c r="C12" i="32"/>
  <c r="C12" i="31"/>
  <c r="C12" i="30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C12" i="9" l="1"/>
  <c r="E11" i="25"/>
  <c r="D14" i="24"/>
  <c r="D16" i="24"/>
  <c r="D18" i="24"/>
  <c r="E18" i="24" s="1"/>
  <c r="D24" i="24"/>
  <c r="E24" i="24" s="1"/>
  <c r="D27" i="24"/>
  <c r="E27" i="24" s="1"/>
  <c r="E31" i="24" l="1"/>
  <c r="E13" i="24" s="1"/>
  <c r="E12" i="24" s="1"/>
  <c r="D13" i="24"/>
  <c r="D12" i="24" s="1"/>
  <c r="E19" i="7"/>
  <c r="D14" i="22"/>
  <c r="D16" i="22"/>
  <c r="D18" i="22"/>
  <c r="E18" i="22" s="1"/>
  <c r="D24" i="22"/>
  <c r="E24" i="22" s="1"/>
  <c r="D27" i="22"/>
  <c r="E27" i="22" s="1"/>
  <c r="E31" i="22"/>
  <c r="E32" i="22"/>
  <c r="D14" i="20"/>
  <c r="E14" i="20" s="1"/>
  <c r="D16" i="20"/>
  <c r="E16" i="20" s="1"/>
  <c r="E17" i="20"/>
  <c r="D18" i="20"/>
  <c r="E18" i="20" s="1"/>
  <c r="E20" i="20"/>
  <c r="D24" i="20"/>
  <c r="E24" i="20" s="1"/>
  <c r="E26" i="20"/>
  <c r="D27" i="20"/>
  <c r="E27" i="20" s="1"/>
  <c r="E30" i="20"/>
  <c r="E31" i="20"/>
  <c r="D32" i="20"/>
  <c r="E32" i="20" s="1"/>
  <c r="D14" i="28"/>
  <c r="D16" i="28"/>
  <c r="D18" i="28"/>
  <c r="E18" i="28" s="1"/>
  <c r="D24" i="28"/>
  <c r="E24" i="28" s="1"/>
  <c r="D27" i="28"/>
  <c r="E27" i="28" s="1"/>
  <c r="D23" i="2"/>
  <c r="D24" i="2"/>
  <c r="D26" i="2"/>
  <c r="D27" i="2"/>
  <c r="D31" i="2"/>
  <c r="D33" i="2"/>
  <c r="D15" i="2"/>
  <c r="D13" i="2"/>
  <c r="D15" i="20" l="1"/>
  <c r="D29" i="20" s="1"/>
  <c r="E23" i="22"/>
  <c r="E15" i="22" s="1"/>
  <c r="E29" i="22" s="1"/>
  <c r="D15" i="22"/>
  <c r="D29" i="22" s="1"/>
  <c r="E15" i="20"/>
  <c r="E29" i="20" s="1"/>
  <c r="D15" i="28"/>
  <c r="D29" i="28" s="1"/>
  <c r="E23" i="28"/>
  <c r="E15" i="28" s="1"/>
  <c r="E29" i="28" s="1"/>
  <c r="D32" i="25"/>
  <c r="E17" i="25"/>
  <c r="D17" i="25"/>
  <c r="E15" i="2"/>
  <c r="D31" i="25"/>
  <c r="E31" i="2"/>
  <c r="D26" i="25"/>
  <c r="E26" i="2"/>
  <c r="E26" i="25" s="1"/>
  <c r="D23" i="25"/>
  <c r="E23" i="2"/>
  <c r="E23" i="25" s="1"/>
  <c r="D12" i="2"/>
  <c r="E13" i="2"/>
  <c r="E33" i="2"/>
  <c r="D27" i="25"/>
  <c r="E27" i="2"/>
  <c r="E27" i="25" s="1"/>
  <c r="D24" i="25"/>
  <c r="E24" i="2"/>
  <c r="E24" i="25" s="1"/>
  <c r="D18" i="25"/>
  <c r="G18" i="25" s="1"/>
  <c r="D16" i="25"/>
  <c r="D14" i="25"/>
  <c r="C28" i="46"/>
  <c r="C28" i="34"/>
  <c r="C28" i="33"/>
  <c r="C28" i="32"/>
  <c r="D28" i="32" s="1"/>
  <c r="E28" i="32" s="1"/>
  <c r="C28" i="31"/>
  <c r="C25" i="31"/>
  <c r="C22" i="31"/>
  <c r="C19" i="31"/>
  <c r="C28" i="30"/>
  <c r="C25" i="30"/>
  <c r="D25" i="30" s="1"/>
  <c r="E25" i="30" s="1"/>
  <c r="C19" i="30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7"/>
  <c r="D28" i="27" s="1"/>
  <c r="E28" i="27" s="1"/>
  <c r="C25" i="27"/>
  <c r="D25" i="27" s="1"/>
  <c r="E25" i="27" s="1"/>
  <c r="C22" i="27"/>
  <c r="D22" i="27" s="1"/>
  <c r="E22" i="27" s="1"/>
  <c r="C19" i="27"/>
  <c r="D19" i="27" s="1"/>
  <c r="E19" i="27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1" i="25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E29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C25" i="7"/>
  <c r="D25" i="7" s="1"/>
  <c r="E20" i="7"/>
  <c r="E15" i="7" s="1"/>
  <c r="E29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D13" i="22" l="1"/>
  <c r="E13" i="22"/>
  <c r="E12" i="22" s="1"/>
  <c r="E13" i="7"/>
  <c r="E12" i="7" s="1"/>
  <c r="E13" i="11"/>
  <c r="E12" i="11" s="1"/>
  <c r="D13" i="20"/>
  <c r="D12" i="20" s="1"/>
  <c r="E13" i="28"/>
  <c r="E12" i="28" s="1"/>
  <c r="D13" i="28"/>
  <c r="D12" i="28" s="1"/>
  <c r="E14" i="25"/>
  <c r="E16" i="25"/>
  <c r="E18" i="25"/>
  <c r="E31" i="25"/>
  <c r="E32" i="25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D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30"/>
  <c r="D22" i="30" s="1"/>
  <c r="E22" i="30" s="1"/>
  <c r="C22" i="32"/>
  <c r="D22" i="32" s="1"/>
  <c r="E22" i="32" s="1"/>
  <c r="C22" i="34"/>
  <c r="D20" i="2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C22" i="46"/>
  <c r="C22" i="11"/>
  <c r="D22" i="11" s="1"/>
  <c r="E22" i="11" s="1"/>
  <c r="D22" i="10"/>
  <c r="E22" i="10" s="1"/>
  <c r="E22" i="7"/>
  <c r="C22" i="7"/>
  <c r="D22" i="7" s="1"/>
  <c r="E25" i="7"/>
  <c r="E28" i="7"/>
  <c r="C22" i="2"/>
  <c r="E28" i="46" l="1"/>
  <c r="C15" i="10"/>
  <c r="C29" i="10" s="1"/>
  <c r="D30" i="25"/>
  <c r="E30" i="2"/>
  <c r="D21" i="25"/>
  <c r="E21" i="2"/>
  <c r="E21" i="25" s="1"/>
  <c r="D22" i="2"/>
  <c r="E20" i="8"/>
  <c r="C20" i="25"/>
  <c r="C22" i="25" s="1"/>
  <c r="D22" i="25" s="1"/>
  <c r="E22" i="25" s="1"/>
  <c r="C15" i="8"/>
  <c r="C29" i="8" s="1"/>
  <c r="E20" i="2"/>
  <c r="D19" i="2"/>
  <c r="E25" i="2"/>
  <c r="E28" i="2"/>
  <c r="C22" i="8"/>
  <c r="D22" i="8" s="1"/>
  <c r="E22" i="8" s="1"/>
  <c r="E15" i="8" l="1"/>
  <c r="E29" i="8" s="1"/>
  <c r="C34" i="8"/>
  <c r="C15" i="25"/>
  <c r="C13" i="10"/>
  <c r="E30" i="25"/>
  <c r="D20" i="25"/>
  <c r="E20" i="10"/>
  <c r="E15" i="10" s="1"/>
  <c r="E29" i="10" s="1"/>
  <c r="E22" i="2"/>
  <c r="E19" i="2"/>
  <c r="G15" i="25" l="1"/>
  <c r="C29" i="25"/>
  <c r="E20" i="25"/>
  <c r="C13" i="8"/>
  <c r="C12" i="8" s="1"/>
  <c r="C34" i="10"/>
  <c r="C12" i="10"/>
  <c r="E13" i="8"/>
  <c r="E12" i="8" s="1"/>
  <c r="D13" i="8"/>
  <c r="D12" i="8" s="1"/>
  <c r="E13" i="10"/>
  <c r="E12" i="10" s="1"/>
  <c r="E15" i="25"/>
  <c r="E29" i="25" s="1"/>
  <c r="D15" i="25"/>
  <c r="D29" i="25" s="1"/>
  <c r="E33" i="20"/>
  <c r="E13" i="20" s="1"/>
  <c r="E12" i="20" s="1"/>
  <c r="C13" i="25" l="1"/>
  <c r="G29" i="25"/>
  <c r="C34" i="25"/>
  <c r="D33" i="25" l="1"/>
  <c r="D34" i="25" s="1"/>
  <c r="E33" i="25"/>
  <c r="E34" i="25" s="1"/>
  <c r="C12" i="22"/>
  <c r="C12" i="25" l="1"/>
  <c r="G13" i="25"/>
  <c r="D12" i="22"/>
  <c r="D13" i="25"/>
  <c r="D12" i="25" s="1"/>
  <c r="E13" i="25" l="1"/>
  <c r="E12" i="25" s="1"/>
  <c r="F30" i="12"/>
</calcChain>
</file>

<file path=xl/sharedStrings.xml><?xml version="1.0" encoding="utf-8"?>
<sst xmlns="http://schemas.openxmlformats.org/spreadsheetml/2006/main" count="1663" uniqueCount="73">
  <si>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</si>
  <si>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</si>
  <si>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</si>
  <si>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</si>
  <si>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</si>
  <si>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</si>
  <si>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</si>
  <si>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</si>
  <si>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</si>
  <si>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</si>
  <si>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</si>
  <si>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</si>
  <si>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</si>
  <si>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</si>
  <si>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</si>
  <si>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</si>
  <si>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</si>
  <si>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</si>
  <si>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</si>
  <si>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</si>
  <si>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</si>
  <si>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</si>
  <si>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</si>
  <si>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</si>
  <si>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</si>
  <si>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</si>
  <si>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</si>
  <si>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</si>
  <si>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</si>
  <si>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</si>
  <si>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</si>
  <si>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</si>
  <si>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</si>
  <si>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</si>
  <si>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</si>
  <si>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</si>
  <si>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</si>
  <si>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</si>
  <si>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</si>
  <si>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</si>
  <si>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</si>
  <si>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2021 год</t>
  </si>
  <si>
    <t>по состоянию на "1 "апреля 2021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</si>
  <si>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</si>
  <si>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</si>
  <si>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</si>
  <si>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</si>
  <si>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</si>
  <si>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</si>
  <si>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</si>
  <si>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</si>
  <si>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</si>
  <si>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</si>
  <si>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</si>
  <si>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</si>
  <si>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</si>
  <si>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</si>
  <si>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</si>
  <si>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</si>
  <si>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</si>
  <si>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</si>
  <si>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</si>
  <si>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</si>
  <si>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</si>
  <si>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</si>
  <si>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</si>
  <si>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</si>
  <si>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"апреля 2022 г.</t>
  </si>
  <si>
    <t>2022 год</t>
  </si>
  <si>
    <t>по состоянию на "1 "апреля 2023 г.</t>
  </si>
  <si>
    <t>2023 год</t>
  </si>
  <si>
    <t>2023год</t>
  </si>
  <si>
    <t>по состоянию на "1 "июля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</si>
</sst>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3" borderId="0" xfId="0" applyFont="1" applyFill="1"/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1" fillId="5" borderId="2" xfId="0" applyNumberFormat="1" applyFont="1" applyFill="1" applyBorder="1"/>
    <xf numFmtId="164" fontId="2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5" fontId="1" fillId="6" borderId="2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7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/>
    </xf>
    <xf numFmtId="0" fontId="1" fillId="8" borderId="2" xfId="0" applyFont="1" applyFill="1" applyBorder="1"/>
    <xf numFmtId="0" fontId="5" fillId="8" borderId="2" xfId="0" applyFont="1" applyFill="1" applyBorder="1" applyAlignment="1">
      <alignment horizontal="center" vertical="center" wrapText="1"/>
    </xf>
    <xf numFmtId="165" fontId="1" fillId="8" borderId="2" xfId="1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2" fillId="3" borderId="0" xfId="0" applyNumberFormat="1" applyFont="1" applyFill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165" fontId="1" fillId="3" borderId="2" xfId="1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XFD1048576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88" t="s">
        <v>15</v>
      </c>
      <c r="B1" s="88"/>
      <c r="C1" s="88"/>
      <c r="D1" s="88"/>
      <c r="E1" s="88"/>
    </row>
    <row r="2" spans="1:5" x14ac:dyDescent="0.3">
      <c r="A2" s="88" t="s">
        <v>42</v>
      </c>
      <c r="B2" s="88"/>
      <c r="C2" s="88"/>
      <c r="D2" s="88"/>
      <c r="E2" s="88"/>
    </row>
    <row r="3" spans="1:5" x14ac:dyDescent="0.3">
      <c r="A3" s="1"/>
    </row>
    <row r="4" spans="1:5" x14ac:dyDescent="0.3">
      <c r="A4" s="89" t="s">
        <v>29</v>
      </c>
      <c r="B4" s="89"/>
      <c r="C4" s="89"/>
      <c r="D4" s="89"/>
      <c r="E4" s="89"/>
    </row>
    <row r="5" spans="1:5" ht="15.75" customHeight="1" x14ac:dyDescent="0.3">
      <c r="A5" s="90" t="s">
        <v>16</v>
      </c>
      <c r="B5" s="90"/>
      <c r="C5" s="90"/>
      <c r="D5" s="90"/>
      <c r="E5" s="90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ht="20.25" customHeight="1" x14ac:dyDescent="0.3">
      <c r="A9" s="91" t="s">
        <v>28</v>
      </c>
      <c r="B9" s="92" t="s">
        <v>18</v>
      </c>
      <c r="C9" s="93" t="s">
        <v>41</v>
      </c>
      <c r="D9" s="93"/>
      <c r="E9" s="93"/>
    </row>
    <row r="10" spans="1:5" ht="40.5" x14ac:dyDescent="0.3">
      <c r="A10" s="91"/>
      <c r="B10" s="92"/>
      <c r="C10" s="72" t="s">
        <v>19</v>
      </c>
      <c r="D10" s="37" t="s">
        <v>20</v>
      </c>
      <c r="E10" s="93" t="s">
        <v>14</v>
      </c>
    </row>
    <row r="11" spans="1:5" x14ac:dyDescent="0.3">
      <c r="A11" s="5" t="s">
        <v>21</v>
      </c>
      <c r="B11" s="6" t="s">
        <v>10</v>
      </c>
      <c r="C11" s="48">
        <v>2308</v>
      </c>
      <c r="D11" s="51">
        <f>C11</f>
        <v>2308</v>
      </c>
      <c r="E11" s="39"/>
    </row>
    <row r="12" spans="1:5" ht="25.5" x14ac:dyDescent="0.3">
      <c r="A12" s="10" t="s">
        <v>24</v>
      </c>
      <c r="B12" s="6" t="s">
        <v>2</v>
      </c>
      <c r="C12" s="19">
        <f>(C13-C32)/C11</f>
        <v>886.12511501299821</v>
      </c>
      <c r="D12" s="19">
        <f t="shared" ref="D12" si="0">(D13-D32)/D11</f>
        <v>886.12511501299821</v>
      </c>
      <c r="E12" s="39"/>
    </row>
    <row r="13" spans="1:5" ht="25.5" x14ac:dyDescent="0.3">
      <c r="A13" s="5" t="s">
        <v>11</v>
      </c>
      <c r="B13" s="6" t="s">
        <v>2</v>
      </c>
      <c r="C13" s="48">
        <f>C15+C29+C30+C33+C31+C32</f>
        <v>2391351.7654499998</v>
      </c>
      <c r="D13" s="48">
        <f>D15+D29+D30+D33+D31+D32</f>
        <v>2391351.7654499998</v>
      </c>
      <c r="E13" s="63"/>
    </row>
    <row r="14" spans="1:5" x14ac:dyDescent="0.3">
      <c r="A14" s="8" t="s">
        <v>0</v>
      </c>
      <c r="B14" s="9"/>
      <c r="C14" s="68">
        <v>0</v>
      </c>
      <c r="D14" s="19">
        <v>0</v>
      </c>
      <c r="E14" s="68"/>
    </row>
    <row r="15" spans="1:5" ht="25.5" x14ac:dyDescent="0.3">
      <c r="A15" s="5" t="s">
        <v>12</v>
      </c>
      <c r="B15" s="6" t="s">
        <v>2</v>
      </c>
      <c r="C15" s="48">
        <f>C17+C20+C23+C26</f>
        <v>1587118.3999999997</v>
      </c>
      <c r="D15" s="51">
        <f>C15</f>
        <v>1587118.3999999997</v>
      </c>
      <c r="E15" s="39"/>
    </row>
    <row r="16" spans="1:5" x14ac:dyDescent="0.3">
      <c r="A16" s="54" t="s">
        <v>1</v>
      </c>
      <c r="B16" s="55"/>
      <c r="C16" s="48">
        <v>0</v>
      </c>
      <c r="D16" s="35">
        <v>0</v>
      </c>
      <c r="E16" s="48"/>
    </row>
    <row r="17" spans="1:6" ht="25.5" x14ac:dyDescent="0.3">
      <c r="A17" s="5" t="s">
        <v>13</v>
      </c>
      <c r="B17" s="56" t="s">
        <v>2</v>
      </c>
      <c r="C17" s="48">
        <v>109499.1</v>
      </c>
      <c r="D17" s="48">
        <v>109499.1</v>
      </c>
      <c r="E17" s="48"/>
    </row>
    <row r="18" spans="1:6" x14ac:dyDescent="0.3">
      <c r="A18" s="10" t="s">
        <v>4</v>
      </c>
      <c r="B18" s="11" t="s">
        <v>3</v>
      </c>
      <c r="C18" s="50">
        <v>69.5</v>
      </c>
      <c r="D18" s="35">
        <v>5</v>
      </c>
      <c r="E18" s="50"/>
    </row>
    <row r="19" spans="1:6" ht="21.95" customHeight="1" x14ac:dyDescent="0.3">
      <c r="A19" s="10" t="s">
        <v>26</v>
      </c>
      <c r="B19" s="6" t="s">
        <v>27</v>
      </c>
      <c r="C19" s="35">
        <f>C17/C18/12*1000+200</f>
        <v>131493.88489208635</v>
      </c>
      <c r="D19" s="35">
        <f t="shared" ref="D19" si="1">C19</f>
        <v>131493.88489208635</v>
      </c>
      <c r="E19" s="39"/>
    </row>
    <row r="20" spans="1:6" ht="25.5" x14ac:dyDescent="0.3">
      <c r="A20" s="5" t="s">
        <v>22</v>
      </c>
      <c r="B20" s="56" t="s">
        <v>2</v>
      </c>
      <c r="C20" s="48">
        <v>1022670.8999999998</v>
      </c>
      <c r="D20" s="59">
        <f t="shared" ref="D20:D33" si="2">C20</f>
        <v>1022670.8999999998</v>
      </c>
      <c r="E20" s="48"/>
    </row>
    <row r="21" spans="1:6" x14ac:dyDescent="0.3">
      <c r="A21" s="10" t="s">
        <v>4</v>
      </c>
      <c r="B21" s="11" t="s">
        <v>3</v>
      </c>
      <c r="C21" s="39">
        <v>562.99000000000012</v>
      </c>
      <c r="D21" s="35">
        <f t="shared" si="2"/>
        <v>562.99000000000012</v>
      </c>
      <c r="E21" s="39"/>
    </row>
    <row r="22" spans="1:6" ht="21.95" customHeight="1" x14ac:dyDescent="0.3">
      <c r="A22" s="10" t="s">
        <v>26</v>
      </c>
      <c r="B22" s="6" t="s">
        <v>27</v>
      </c>
      <c r="C22" s="35">
        <f>C20/12/C21*1000</f>
        <v>151374.93561164491</v>
      </c>
      <c r="D22" s="35">
        <f t="shared" si="2"/>
        <v>151374.93561164491</v>
      </c>
      <c r="E22" s="39"/>
    </row>
    <row r="23" spans="1:6" ht="39" x14ac:dyDescent="0.3">
      <c r="A23" s="14" t="s">
        <v>25</v>
      </c>
      <c r="B23" s="6" t="s">
        <v>2</v>
      </c>
      <c r="C23" s="39">
        <v>90627.7</v>
      </c>
      <c r="D23" s="59">
        <f t="shared" si="2"/>
        <v>90627.7</v>
      </c>
      <c r="E23" s="39"/>
    </row>
    <row r="24" spans="1:6" x14ac:dyDescent="0.3">
      <c r="A24" s="10" t="s">
        <v>4</v>
      </c>
      <c r="B24" s="11" t="s">
        <v>3</v>
      </c>
      <c r="C24" s="50">
        <v>62</v>
      </c>
      <c r="D24" s="35">
        <f t="shared" si="2"/>
        <v>62</v>
      </c>
      <c r="E24" s="50"/>
    </row>
    <row r="25" spans="1:6" ht="21.95" customHeight="1" x14ac:dyDescent="0.3">
      <c r="A25" s="10" t="s">
        <v>26</v>
      </c>
      <c r="B25" s="6" t="s">
        <v>27</v>
      </c>
      <c r="C25" s="35">
        <f>C23/C24/12*1000</f>
        <v>121811.42473118279</v>
      </c>
      <c r="D25" s="35">
        <f t="shared" si="2"/>
        <v>121811.42473118279</v>
      </c>
      <c r="E25" s="39"/>
    </row>
    <row r="26" spans="1:6" ht="25.5" x14ac:dyDescent="0.3">
      <c r="A26" s="7" t="s">
        <v>23</v>
      </c>
      <c r="B26" s="6" t="s">
        <v>2</v>
      </c>
      <c r="C26" s="39">
        <v>364320.69999999995</v>
      </c>
      <c r="D26" s="59">
        <f t="shared" si="2"/>
        <v>364320.69999999995</v>
      </c>
      <c r="E26" s="39"/>
    </row>
    <row r="27" spans="1:6" x14ac:dyDescent="0.3">
      <c r="A27" s="10" t="s">
        <v>4</v>
      </c>
      <c r="B27" s="11" t="s">
        <v>3</v>
      </c>
      <c r="C27" s="50">
        <v>455.25</v>
      </c>
      <c r="D27" s="35">
        <f t="shared" si="2"/>
        <v>455.25</v>
      </c>
      <c r="E27" s="50"/>
    </row>
    <row r="28" spans="1:6" ht="21.95" customHeight="1" x14ac:dyDescent="0.3">
      <c r="A28" s="10" t="s">
        <v>26</v>
      </c>
      <c r="B28" s="6" t="s">
        <v>27</v>
      </c>
      <c r="C28" s="35">
        <f>C26/12/C27*1000</f>
        <v>66688.760754164381</v>
      </c>
      <c r="D28" s="35">
        <f t="shared" si="2"/>
        <v>66688.760754164381</v>
      </c>
      <c r="E28" s="39"/>
    </row>
    <row r="29" spans="1:6" ht="25.5" x14ac:dyDescent="0.3">
      <c r="A29" s="5" t="s">
        <v>5</v>
      </c>
      <c r="B29" s="6" t="s">
        <v>2</v>
      </c>
      <c r="C29" s="39">
        <v>160050.06545000002</v>
      </c>
      <c r="D29" s="49">
        <f t="shared" si="2"/>
        <v>160050.06545000002</v>
      </c>
      <c r="E29" s="39"/>
      <c r="F29" s="23"/>
    </row>
    <row r="30" spans="1:6" ht="36.75" x14ac:dyDescent="0.3">
      <c r="A30" s="12" t="s">
        <v>6</v>
      </c>
      <c r="B30" s="6" t="s">
        <v>2</v>
      </c>
      <c r="C30" s="39">
        <v>121978</v>
      </c>
      <c r="D30" s="59">
        <f t="shared" si="2"/>
        <v>121978</v>
      </c>
      <c r="E30" s="39"/>
    </row>
    <row r="31" spans="1:6" ht="25.5" x14ac:dyDescent="0.3">
      <c r="A31" s="12" t="s">
        <v>7</v>
      </c>
      <c r="B31" s="6" t="s">
        <v>2</v>
      </c>
      <c r="C31" s="39">
        <v>49273</v>
      </c>
      <c r="D31" s="59">
        <f t="shared" si="2"/>
        <v>49273</v>
      </c>
      <c r="E31" s="39"/>
    </row>
    <row r="32" spans="1:6" ht="36.75" x14ac:dyDescent="0.3">
      <c r="A32" s="12" t="s">
        <v>8</v>
      </c>
      <c r="B32" s="6" t="s">
        <v>2</v>
      </c>
      <c r="C32" s="39">
        <v>346175</v>
      </c>
      <c r="D32" s="39">
        <v>346175</v>
      </c>
      <c r="E32" s="39"/>
    </row>
    <row r="33" spans="1:5" ht="54" customHeight="1" x14ac:dyDescent="0.3">
      <c r="A33" s="12" t="s">
        <v>9</v>
      </c>
      <c r="B33" s="6" t="s">
        <v>2</v>
      </c>
      <c r="C33" s="39">
        <v>126757.3</v>
      </c>
      <c r="D33" s="59">
        <f t="shared" si="2"/>
        <v>126757.3</v>
      </c>
      <c r="E33" s="39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workbookViewId="0">
      <selection activeCell="C33" sqref="C32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1" customHeight="1" x14ac:dyDescent="0.3">
      <c r="A4" s="122" t="s">
        <v>62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74" t="s">
        <v>19</v>
      </c>
      <c r="D10" s="74" t="s">
        <v>20</v>
      </c>
      <c r="E10" s="75" t="s">
        <v>14</v>
      </c>
    </row>
    <row r="11" spans="1:7" x14ac:dyDescent="0.3">
      <c r="A11" s="5" t="s">
        <v>21</v>
      </c>
      <c r="B11" s="6" t="s">
        <v>10</v>
      </c>
      <c r="C11" s="52">
        <v>85</v>
      </c>
      <c r="D11" s="52">
        <f>C11</f>
        <v>85</v>
      </c>
      <c r="E11" s="52">
        <f>D11</f>
        <v>85</v>
      </c>
    </row>
    <row r="12" spans="1:7" ht="25.5" x14ac:dyDescent="0.3">
      <c r="A12" s="10" t="s">
        <v>24</v>
      </c>
      <c r="B12" s="6" t="s">
        <v>2</v>
      </c>
      <c r="C12" s="19">
        <f>(C13-C32)/C11</f>
        <v>2533.4379938823527</v>
      </c>
      <c r="D12" s="19">
        <f t="shared" ref="D12:E12" si="0">(D13-D32)/D11</f>
        <v>1266.7189969411763</v>
      </c>
      <c r="E12" s="19">
        <f t="shared" si="0"/>
        <v>1266.7189969411763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216892.72947999998</v>
      </c>
      <c r="D13" s="49">
        <f t="shared" ref="D13:E13" si="1">D15+D29+D30+D33+D31+D32</f>
        <v>109221.61473999999</v>
      </c>
      <c r="E13" s="49">
        <f t="shared" si="1"/>
        <v>109221.61473999999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165416.19999999998</v>
      </c>
      <c r="D15" s="96">
        <f t="shared" ref="D15:E15" si="3">D17+D20+D23+D26</f>
        <v>82708.099999999991</v>
      </c>
      <c r="E15" s="96">
        <f t="shared" si="3"/>
        <v>82708.099999999991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7" s="23" customFormat="1" ht="25.5" x14ac:dyDescent="0.3">
      <c r="A17" s="20" t="s">
        <v>30</v>
      </c>
      <c r="B17" s="21" t="s">
        <v>2</v>
      </c>
      <c r="C17" s="59">
        <v>16842.3</v>
      </c>
      <c r="D17" s="59">
        <f>C17/2</f>
        <v>8421.15</v>
      </c>
      <c r="E17" s="59">
        <f t="shared" si="2"/>
        <v>8421.15</v>
      </c>
    </row>
    <row r="18" spans="1:7" s="23" customFormat="1" x14ac:dyDescent="0.3">
      <c r="A18" s="27" t="s">
        <v>4</v>
      </c>
      <c r="B18" s="28" t="s">
        <v>3</v>
      </c>
      <c r="C18" s="42">
        <v>5</v>
      </c>
      <c r="D18" s="35">
        <f t="shared" si="2"/>
        <v>5</v>
      </c>
      <c r="E18" s="35">
        <f t="shared" si="2"/>
        <v>5</v>
      </c>
      <c r="F18" s="98">
        <f>C18+C21+C24+C27</f>
        <v>57.97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280905</v>
      </c>
      <c r="D19" s="35">
        <f t="shared" si="2"/>
        <v>280905</v>
      </c>
      <c r="E19" s="35">
        <f t="shared" si="2"/>
        <v>280905</v>
      </c>
    </row>
    <row r="20" spans="1:7" s="23" customFormat="1" ht="25.5" x14ac:dyDescent="0.3">
      <c r="A20" s="20" t="s">
        <v>31</v>
      </c>
      <c r="B20" s="21" t="s">
        <v>2</v>
      </c>
      <c r="C20" s="59">
        <v>117810.1</v>
      </c>
      <c r="D20" s="59">
        <f>C20/2</f>
        <v>58905.05</v>
      </c>
      <c r="E20" s="59">
        <f t="shared" si="2"/>
        <v>58905.05</v>
      </c>
    </row>
    <row r="21" spans="1:7" x14ac:dyDescent="0.3">
      <c r="A21" s="10" t="s">
        <v>4</v>
      </c>
      <c r="B21" s="11" t="s">
        <v>3</v>
      </c>
      <c r="C21" s="42">
        <v>30.47</v>
      </c>
      <c r="D21" s="35">
        <f t="shared" si="2"/>
        <v>30.47</v>
      </c>
      <c r="E21" s="35">
        <f t="shared" si="2"/>
        <v>30.47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322202.43955803523</v>
      </c>
      <c r="D22" s="35">
        <f t="shared" si="2"/>
        <v>322202.43955803523</v>
      </c>
      <c r="E22" s="35">
        <f t="shared" si="2"/>
        <v>322202.43955803523</v>
      </c>
    </row>
    <row r="23" spans="1:7" ht="39" x14ac:dyDescent="0.3">
      <c r="A23" s="12" t="s">
        <v>37</v>
      </c>
      <c r="B23" s="6" t="s">
        <v>2</v>
      </c>
      <c r="C23" s="59">
        <v>12692.3</v>
      </c>
      <c r="D23" s="59">
        <f>C23/2</f>
        <v>6346.15</v>
      </c>
      <c r="E23" s="59">
        <f t="shared" si="2"/>
        <v>6346.15</v>
      </c>
    </row>
    <row r="24" spans="1:7" x14ac:dyDescent="0.3">
      <c r="A24" s="10" t="s">
        <v>4</v>
      </c>
      <c r="B24" s="11" t="s">
        <v>3</v>
      </c>
      <c r="C24" s="42">
        <v>5</v>
      </c>
      <c r="D24" s="35">
        <f t="shared" si="2"/>
        <v>5</v>
      </c>
      <c r="E24" s="35">
        <f t="shared" si="2"/>
        <v>5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211538.33333333331</v>
      </c>
      <c r="D25" s="35">
        <f t="shared" si="2"/>
        <v>211538.33333333331</v>
      </c>
      <c r="E25" s="35">
        <f t="shared" si="2"/>
        <v>211538.33333333331</v>
      </c>
    </row>
    <row r="26" spans="1:7" ht="25.5" x14ac:dyDescent="0.3">
      <c r="A26" s="5" t="s">
        <v>23</v>
      </c>
      <c r="B26" s="56" t="s">
        <v>2</v>
      </c>
      <c r="C26" s="59">
        <v>18071.5</v>
      </c>
      <c r="D26" s="59">
        <f>C26/2</f>
        <v>9035.75</v>
      </c>
      <c r="E26" s="59">
        <f t="shared" si="2"/>
        <v>9035.75</v>
      </c>
    </row>
    <row r="27" spans="1:7" x14ac:dyDescent="0.3">
      <c r="A27" s="10" t="s">
        <v>4</v>
      </c>
      <c r="B27" s="11" t="s">
        <v>3</v>
      </c>
      <c r="C27" s="42">
        <v>17.5</v>
      </c>
      <c r="D27" s="35">
        <f t="shared" si="2"/>
        <v>17.5</v>
      </c>
      <c r="E27" s="35">
        <f t="shared" si="2"/>
        <v>17.5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86054.761904761908</v>
      </c>
      <c r="D28" s="35">
        <f t="shared" si="2"/>
        <v>86054.761904761908</v>
      </c>
      <c r="E28" s="35">
        <f t="shared" si="2"/>
        <v>86054.761904761908</v>
      </c>
    </row>
    <row r="29" spans="1:7" ht="25.5" x14ac:dyDescent="0.3">
      <c r="A29" s="5" t="s">
        <v>5</v>
      </c>
      <c r="B29" s="6" t="s">
        <v>2</v>
      </c>
      <c r="C29" s="49">
        <f>C15*11.54%</f>
        <v>19089.029479999997</v>
      </c>
      <c r="D29" s="49">
        <f t="shared" ref="D29:E29" si="4">D15*11.54%</f>
        <v>9544.5147399999987</v>
      </c>
      <c r="E29" s="49">
        <f t="shared" si="4"/>
        <v>9544.5147399999987</v>
      </c>
      <c r="G29" s="2" t="s">
        <v>33</v>
      </c>
    </row>
    <row r="30" spans="1:7" ht="36.75" x14ac:dyDescent="0.3">
      <c r="A30" s="12" t="s">
        <v>6</v>
      </c>
      <c r="B30" s="6" t="s">
        <v>2</v>
      </c>
      <c r="C30" s="49">
        <v>3331</v>
      </c>
      <c r="D30" s="59">
        <f>C30/2</f>
        <v>1665.5</v>
      </c>
      <c r="E30" s="59">
        <f t="shared" si="2"/>
        <v>1665.5</v>
      </c>
    </row>
    <row r="31" spans="1:7" ht="25.5" x14ac:dyDescent="0.3">
      <c r="A31" s="12" t="s">
        <v>7</v>
      </c>
      <c r="B31" s="6" t="s">
        <v>2</v>
      </c>
      <c r="C31" s="19">
        <v>3000</v>
      </c>
      <c r="D31" s="59">
        <f>C31/2</f>
        <v>1500</v>
      </c>
      <c r="E31" s="35">
        <f t="shared" si="2"/>
        <v>1500</v>
      </c>
    </row>
    <row r="32" spans="1:7" ht="36.75" x14ac:dyDescent="0.3">
      <c r="A32" s="12" t="s">
        <v>8</v>
      </c>
      <c r="B32" s="6" t="s">
        <v>2</v>
      </c>
      <c r="C32" s="49">
        <v>1550.5</v>
      </c>
      <c r="D32" s="59">
        <f t="shared" ref="D32:E32" si="5">C32</f>
        <v>1550.5</v>
      </c>
      <c r="E32" s="59">
        <f t="shared" si="5"/>
        <v>1550.5</v>
      </c>
    </row>
    <row r="33" spans="1:6" ht="38.25" customHeight="1" x14ac:dyDescent="0.3">
      <c r="A33" s="12" t="s">
        <v>9</v>
      </c>
      <c r="B33" s="6" t="s">
        <v>2</v>
      </c>
      <c r="C33" s="49">
        <v>24506</v>
      </c>
      <c r="D33" s="59">
        <f>C33/2</f>
        <v>12253</v>
      </c>
      <c r="E33" s="59">
        <f t="shared" si="2"/>
        <v>12253</v>
      </c>
      <c r="F33" s="2">
        <v>0</v>
      </c>
    </row>
    <row r="34" spans="1:6" x14ac:dyDescent="0.3">
      <c r="C34" s="18">
        <f>C33+C32+C31+C30+C29+C15</f>
        <v>216892.72947999998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0.25" customHeight="1" x14ac:dyDescent="0.3">
      <c r="A4" s="123" t="s">
        <v>61</v>
      </c>
      <c r="B4" s="123"/>
      <c r="C4" s="123"/>
      <c r="D4" s="123"/>
      <c r="E4" s="123"/>
      <c r="F4" s="73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64</v>
      </c>
      <c r="D11" s="52">
        <f>C11</f>
        <v>64</v>
      </c>
      <c r="E11" s="52">
        <f>D11</f>
        <v>64</v>
      </c>
    </row>
    <row r="12" spans="1:7" ht="25.5" x14ac:dyDescent="0.3">
      <c r="A12" s="10" t="s">
        <v>24</v>
      </c>
      <c r="B12" s="6" t="s">
        <v>2</v>
      </c>
      <c r="C12" s="19">
        <f>(C13-C32)/C11</f>
        <v>2443.2523834375002</v>
      </c>
      <c r="D12" s="19">
        <f t="shared" ref="D12:E12" si="0">(D13-D32)/D11</f>
        <v>1221.6261917187501</v>
      </c>
      <c r="E12" s="19">
        <f t="shared" si="0"/>
        <v>1221.6261917187501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156368.15254000001</v>
      </c>
      <c r="D13" s="49">
        <f t="shared" ref="D13:E13" si="1">D15+D29+D30+D33+D31+D32</f>
        <v>78184.076270000005</v>
      </c>
      <c r="E13" s="49">
        <f t="shared" si="1"/>
        <v>78184.076270000005</v>
      </c>
    </row>
    <row r="14" spans="1:7" x14ac:dyDescent="0.3">
      <c r="A14" s="8" t="s">
        <v>0</v>
      </c>
      <c r="B14" s="9"/>
      <c r="C14" s="19"/>
      <c r="D14" s="19">
        <f t="shared" ref="D14:D32" si="2">C14</f>
        <v>0</v>
      </c>
      <c r="E14" s="19">
        <f t="shared" ref="E14" si="3">D14</f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115165.1</v>
      </c>
      <c r="D15" s="96">
        <f t="shared" ref="D15:E15" si="4">D17+D20+D23+D26</f>
        <v>57582.55</v>
      </c>
      <c r="E15" s="96">
        <f t="shared" si="4"/>
        <v>57582.55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ref="E16" si="5">D16</f>
        <v>0</v>
      </c>
    </row>
    <row r="17" spans="1:6" s="23" customFormat="1" ht="25.5" x14ac:dyDescent="0.3">
      <c r="A17" s="20" t="s">
        <v>30</v>
      </c>
      <c r="B17" s="57" t="s">
        <v>2</v>
      </c>
      <c r="C17" s="58">
        <v>14159</v>
      </c>
      <c r="D17" s="49">
        <f>C17/2</f>
        <v>7079.5</v>
      </c>
      <c r="E17" s="49">
        <f t="shared" ref="E17" si="6">D17</f>
        <v>7079.5</v>
      </c>
    </row>
    <row r="18" spans="1:6" s="23" customFormat="1" x14ac:dyDescent="0.3">
      <c r="A18" s="27" t="s">
        <v>4</v>
      </c>
      <c r="B18" s="28" t="s">
        <v>3</v>
      </c>
      <c r="C18" s="45">
        <v>4.5</v>
      </c>
      <c r="D18" s="19">
        <f t="shared" si="2"/>
        <v>4.5</v>
      </c>
      <c r="E18" s="19">
        <f t="shared" ref="E18:E19" si="7">D18</f>
        <v>4.5</v>
      </c>
      <c r="F18" s="98">
        <f>C18+C21+C24+C27</f>
        <v>44.41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C17/12/C18*1000</f>
        <v>262203.70370370371</v>
      </c>
      <c r="D19" s="44">
        <f>D17/3/D18*1000</f>
        <v>524407.40740740742</v>
      </c>
      <c r="E19" s="19">
        <f t="shared" si="7"/>
        <v>524407.40740740742</v>
      </c>
    </row>
    <row r="20" spans="1:6" s="23" customFormat="1" ht="25.5" x14ac:dyDescent="0.3">
      <c r="A20" s="20" t="s">
        <v>31</v>
      </c>
      <c r="B20" s="57" t="s">
        <v>2</v>
      </c>
      <c r="C20" s="58">
        <v>72959.8</v>
      </c>
      <c r="D20" s="49">
        <f>C20/2</f>
        <v>36479.9</v>
      </c>
      <c r="E20" s="49">
        <f t="shared" ref="E20" si="8">D20</f>
        <v>36479.9</v>
      </c>
    </row>
    <row r="21" spans="1:6" s="23" customFormat="1" x14ac:dyDescent="0.3">
      <c r="A21" s="27" t="s">
        <v>4</v>
      </c>
      <c r="B21" s="28" t="s">
        <v>3</v>
      </c>
      <c r="C21" s="45">
        <v>19.91</v>
      </c>
      <c r="D21" s="19">
        <f t="shared" si="2"/>
        <v>19.91</v>
      </c>
      <c r="E21" s="19">
        <f t="shared" ref="E21" si="9">D21</f>
        <v>19.91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305373.34672693786</v>
      </c>
      <c r="D22" s="19">
        <f t="shared" si="2"/>
        <v>305373.34672693786</v>
      </c>
      <c r="E22" s="19">
        <f t="shared" ref="E22" si="10">D22</f>
        <v>305373.34672693786</v>
      </c>
    </row>
    <row r="23" spans="1:6" ht="39" x14ac:dyDescent="0.3">
      <c r="A23" s="12" t="s">
        <v>37</v>
      </c>
      <c r="B23" s="56" t="s">
        <v>2</v>
      </c>
      <c r="C23" s="58">
        <v>11020.1</v>
      </c>
      <c r="D23" s="49">
        <f>C23/2</f>
        <v>5510.05</v>
      </c>
      <c r="E23" s="49">
        <f t="shared" ref="E23" si="11">D23</f>
        <v>5510.05</v>
      </c>
    </row>
    <row r="24" spans="1:6" x14ac:dyDescent="0.3">
      <c r="A24" s="10" t="s">
        <v>4</v>
      </c>
      <c r="B24" s="11" t="s">
        <v>3</v>
      </c>
      <c r="C24" s="45">
        <v>3.5</v>
      </c>
      <c r="D24" s="19">
        <f t="shared" si="2"/>
        <v>3.5</v>
      </c>
      <c r="E24" s="19">
        <f t="shared" ref="E24:E25" si="12">D24</f>
        <v>3.5</v>
      </c>
    </row>
    <row r="25" spans="1:6" ht="21.95" customHeight="1" x14ac:dyDescent="0.3">
      <c r="A25" s="10" t="s">
        <v>26</v>
      </c>
      <c r="B25" s="6" t="s">
        <v>27</v>
      </c>
      <c r="C25" s="44">
        <f>C23/12/C24*1000</f>
        <v>262383.33333333331</v>
      </c>
      <c r="D25" s="19">
        <f t="shared" ref="D25" si="13">C25</f>
        <v>262383.33333333331</v>
      </c>
      <c r="E25" s="19">
        <f t="shared" si="12"/>
        <v>262383.33333333331</v>
      </c>
    </row>
    <row r="26" spans="1:6" ht="25.5" x14ac:dyDescent="0.3">
      <c r="A26" s="5" t="s">
        <v>23</v>
      </c>
      <c r="B26" s="56" t="s">
        <v>2</v>
      </c>
      <c r="C26" s="58">
        <v>17026.2</v>
      </c>
      <c r="D26" s="49">
        <f>C26/2</f>
        <v>8513.1</v>
      </c>
      <c r="E26" s="49">
        <f t="shared" ref="E26" si="14">D26</f>
        <v>8513.1</v>
      </c>
    </row>
    <row r="27" spans="1:6" x14ac:dyDescent="0.3">
      <c r="A27" s="10" t="s">
        <v>4</v>
      </c>
      <c r="B27" s="11" t="s">
        <v>3</v>
      </c>
      <c r="C27" s="45">
        <v>16.5</v>
      </c>
      <c r="D27" s="19">
        <f t="shared" si="2"/>
        <v>16.5</v>
      </c>
      <c r="E27" s="19">
        <f t="shared" ref="E27" si="15">D27</f>
        <v>16.5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85990.909090909103</v>
      </c>
      <c r="D28" s="19">
        <f t="shared" si="2"/>
        <v>85990.909090909103</v>
      </c>
      <c r="E28" s="19">
        <f t="shared" ref="E28" si="16">D28</f>
        <v>85990.909090909103</v>
      </c>
    </row>
    <row r="29" spans="1:6" ht="25.5" x14ac:dyDescent="0.3">
      <c r="A29" s="5" t="s">
        <v>5</v>
      </c>
      <c r="B29" s="6" t="s">
        <v>2</v>
      </c>
      <c r="C29" s="49">
        <f>C15*11.54%</f>
        <v>13290.052539999999</v>
      </c>
      <c r="D29" s="49">
        <f t="shared" ref="D29:E29" si="17">D15*11.54%</f>
        <v>6645.0262699999994</v>
      </c>
      <c r="E29" s="49">
        <f t="shared" si="17"/>
        <v>6645.0262699999994</v>
      </c>
    </row>
    <row r="30" spans="1:6" ht="36.75" x14ac:dyDescent="0.3">
      <c r="A30" s="12" t="s">
        <v>6</v>
      </c>
      <c r="B30" s="6" t="s">
        <v>2</v>
      </c>
      <c r="C30" s="49">
        <v>3025</v>
      </c>
      <c r="D30" s="49">
        <f>C30/2</f>
        <v>1512.5</v>
      </c>
      <c r="E30" s="49">
        <f t="shared" ref="E30" si="18">D30</f>
        <v>1512.5</v>
      </c>
    </row>
    <row r="31" spans="1:6" ht="25.5" x14ac:dyDescent="0.3">
      <c r="A31" s="12" t="s">
        <v>7</v>
      </c>
      <c r="B31" s="6" t="s">
        <v>2</v>
      </c>
      <c r="C31" s="19">
        <v>3000</v>
      </c>
      <c r="D31" s="49">
        <f>C31/2</f>
        <v>1500</v>
      </c>
      <c r="E31" s="19">
        <f t="shared" ref="E31" si="19">D31</f>
        <v>1500</v>
      </c>
    </row>
    <row r="32" spans="1:6" ht="36.75" x14ac:dyDescent="0.3">
      <c r="A32" s="12" t="s">
        <v>8</v>
      </c>
      <c r="B32" s="6" t="s">
        <v>2</v>
      </c>
      <c r="C32" s="49"/>
      <c r="D32" s="49">
        <f t="shared" si="2"/>
        <v>0</v>
      </c>
      <c r="E32" s="49">
        <f t="shared" ref="E32" si="20">D32</f>
        <v>0</v>
      </c>
    </row>
    <row r="33" spans="1:5" ht="38.25" customHeight="1" x14ac:dyDescent="0.3">
      <c r="A33" s="12" t="s">
        <v>9</v>
      </c>
      <c r="B33" s="6" t="s">
        <v>2</v>
      </c>
      <c r="C33" s="49">
        <v>21888</v>
      </c>
      <c r="D33" s="49">
        <f>C33/2</f>
        <v>10944</v>
      </c>
      <c r="E33" s="49">
        <f t="shared" ref="E33" si="21">D33</f>
        <v>10944</v>
      </c>
    </row>
    <row r="34" spans="1:5" x14ac:dyDescent="0.3">
      <c r="C34" s="18">
        <f>C33+C32+C31+C30+C29+C15</f>
        <v>156368.15254000001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opLeftCell="A28" workbookViewId="0">
      <selection activeCell="C33" sqref="C32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2.5" customHeight="1" x14ac:dyDescent="0.3">
      <c r="A4" s="122" t="s">
        <v>60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75</v>
      </c>
      <c r="D11" s="52">
        <f>C11</f>
        <v>75</v>
      </c>
      <c r="E11" s="52">
        <f>D11</f>
        <v>75</v>
      </c>
    </row>
    <row r="12" spans="1:7" ht="25.5" x14ac:dyDescent="0.3">
      <c r="A12" s="10" t="s">
        <v>24</v>
      </c>
      <c r="B12" s="6" t="s">
        <v>2</v>
      </c>
      <c r="C12" s="19">
        <f>(C13-C32)/C11</f>
        <v>2123.5107373333335</v>
      </c>
      <c r="D12" s="19">
        <f t="shared" ref="D12:E12" si="0">(D13-D32)/D11</f>
        <v>1061.7553686666668</v>
      </c>
      <c r="E12" s="19">
        <f t="shared" si="0"/>
        <v>1061.7553686666668</v>
      </c>
      <c r="F12" s="2" t="s">
        <v>33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160813.80530000001</v>
      </c>
      <c r="D13" s="49">
        <f t="shared" ref="D13:E13" si="1">D15+D29+D30+D33+D31+D32</f>
        <v>81182.152650000004</v>
      </c>
      <c r="E13" s="49">
        <f t="shared" si="1"/>
        <v>81182.152650000004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118594.5</v>
      </c>
      <c r="D15" s="96">
        <f t="shared" ref="D15:E15" si="3">D17+D20+D23+D26</f>
        <v>59297.25</v>
      </c>
      <c r="E15" s="96">
        <f t="shared" si="3"/>
        <v>59297.25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9">
        <v>15004.7</v>
      </c>
      <c r="D17" s="59">
        <f>C17/2</f>
        <v>7502.35</v>
      </c>
      <c r="E17" s="59">
        <f t="shared" si="2"/>
        <v>7502.35</v>
      </c>
    </row>
    <row r="18" spans="1:6" s="23" customFormat="1" x14ac:dyDescent="0.3">
      <c r="A18" s="27" t="s">
        <v>4</v>
      </c>
      <c r="B18" s="28" t="s">
        <v>3</v>
      </c>
      <c r="C18" s="42">
        <v>5.5</v>
      </c>
      <c r="D18" s="35">
        <f t="shared" si="2"/>
        <v>5.5</v>
      </c>
      <c r="E18" s="35">
        <f t="shared" si="2"/>
        <v>5.5</v>
      </c>
      <c r="F18" s="98">
        <f>C18+C21+C24+C27</f>
        <v>46.16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227543.93939393942</v>
      </c>
      <c r="D19" s="35">
        <f t="shared" si="2"/>
        <v>227543.93939393942</v>
      </c>
      <c r="E19" s="35">
        <f t="shared" si="2"/>
        <v>227543.93939393942</v>
      </c>
    </row>
    <row r="20" spans="1:6" s="23" customFormat="1" ht="25.5" x14ac:dyDescent="0.3">
      <c r="A20" s="20" t="s">
        <v>31</v>
      </c>
      <c r="B20" s="57" t="s">
        <v>2</v>
      </c>
      <c r="C20" s="59">
        <v>76088.5</v>
      </c>
      <c r="D20" s="59">
        <f>C20/2</f>
        <v>38044.25</v>
      </c>
      <c r="E20" s="59">
        <f t="shared" ref="E20" si="4">D20</f>
        <v>38044.25</v>
      </c>
    </row>
    <row r="21" spans="1:6" s="23" customFormat="1" x14ac:dyDescent="0.3">
      <c r="A21" s="27" t="s">
        <v>4</v>
      </c>
      <c r="B21" s="28" t="s">
        <v>3</v>
      </c>
      <c r="C21" s="42">
        <v>19.91</v>
      </c>
      <c r="D21" s="35">
        <f t="shared" si="2"/>
        <v>19.91</v>
      </c>
      <c r="E21" s="35">
        <f t="shared" si="2"/>
        <v>19.91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318468.5250292985</v>
      </c>
      <c r="D22" s="35">
        <f t="shared" si="2"/>
        <v>318468.5250292985</v>
      </c>
      <c r="E22" s="35">
        <f t="shared" si="2"/>
        <v>318468.5250292985</v>
      </c>
    </row>
    <row r="23" spans="1:6" ht="39" x14ac:dyDescent="0.3">
      <c r="A23" s="12" t="s">
        <v>37</v>
      </c>
      <c r="B23" s="56" t="s">
        <v>2</v>
      </c>
      <c r="C23" s="59">
        <v>10557.7</v>
      </c>
      <c r="D23" s="59">
        <f>C23/2</f>
        <v>5278.85</v>
      </c>
      <c r="E23" s="59">
        <f t="shared" si="2"/>
        <v>5278.85</v>
      </c>
    </row>
    <row r="24" spans="1:6" x14ac:dyDescent="0.3">
      <c r="A24" s="10" t="s">
        <v>4</v>
      </c>
      <c r="B24" s="11" t="s">
        <v>3</v>
      </c>
      <c r="C24" s="42">
        <v>4.5</v>
      </c>
      <c r="D24" s="35">
        <f t="shared" si="2"/>
        <v>4.5</v>
      </c>
      <c r="E24" s="35">
        <f t="shared" si="2"/>
        <v>4.5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195512.96296296298</v>
      </c>
      <c r="D25" s="35">
        <f t="shared" si="2"/>
        <v>195512.96296296298</v>
      </c>
      <c r="E25" s="35">
        <f t="shared" si="2"/>
        <v>195512.96296296298</v>
      </c>
    </row>
    <row r="26" spans="1:6" ht="25.5" x14ac:dyDescent="0.3">
      <c r="A26" s="5" t="s">
        <v>23</v>
      </c>
      <c r="B26" s="56" t="s">
        <v>2</v>
      </c>
      <c r="C26" s="59">
        <v>16943.599999999999</v>
      </c>
      <c r="D26" s="59">
        <f>C26/2</f>
        <v>8471.7999999999993</v>
      </c>
      <c r="E26" s="59">
        <f t="shared" si="2"/>
        <v>8471.7999999999993</v>
      </c>
    </row>
    <row r="27" spans="1:6" x14ac:dyDescent="0.3">
      <c r="A27" s="10" t="s">
        <v>4</v>
      </c>
      <c r="B27" s="11" t="s">
        <v>3</v>
      </c>
      <c r="C27" s="77">
        <v>16.25</v>
      </c>
      <c r="D27" s="35">
        <f t="shared" si="2"/>
        <v>16.25</v>
      </c>
      <c r="E27" s="35">
        <f t="shared" si="2"/>
        <v>16.25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86890.256410256392</v>
      </c>
      <c r="D28" s="35">
        <f t="shared" si="2"/>
        <v>86890.256410256392</v>
      </c>
      <c r="E28" s="35">
        <f t="shared" si="2"/>
        <v>86890.256410256392</v>
      </c>
    </row>
    <row r="29" spans="1:6" ht="25.5" x14ac:dyDescent="0.3">
      <c r="A29" s="5" t="s">
        <v>5</v>
      </c>
      <c r="B29" s="6" t="s">
        <v>2</v>
      </c>
      <c r="C29" s="49">
        <f>C15*11.54%</f>
        <v>13685.805299999998</v>
      </c>
      <c r="D29" s="49">
        <f t="shared" ref="D29:E29" si="5">D15*11.54%</f>
        <v>6842.9026499999991</v>
      </c>
      <c r="E29" s="49">
        <f t="shared" si="5"/>
        <v>6842.9026499999991</v>
      </c>
    </row>
    <row r="30" spans="1:6" ht="36.75" x14ac:dyDescent="0.3">
      <c r="A30" s="12" t="s">
        <v>6</v>
      </c>
      <c r="B30" s="6" t="s">
        <v>2</v>
      </c>
      <c r="C30" s="49">
        <v>3067</v>
      </c>
      <c r="D30" s="59">
        <f>C30/2</f>
        <v>1533.5</v>
      </c>
      <c r="E30" s="59">
        <f t="shared" si="2"/>
        <v>1533.5</v>
      </c>
      <c r="F30" s="2">
        <f ca="1">+B30:F30:F32</f>
        <v>0</v>
      </c>
    </row>
    <row r="31" spans="1:6" ht="25.5" x14ac:dyDescent="0.3">
      <c r="A31" s="12" t="s">
        <v>7</v>
      </c>
      <c r="B31" s="6" t="s">
        <v>2</v>
      </c>
      <c r="C31" s="19">
        <v>3000</v>
      </c>
      <c r="D31" s="59">
        <f>C31/2</f>
        <v>1500</v>
      </c>
      <c r="E31" s="35">
        <f t="shared" si="2"/>
        <v>1500</v>
      </c>
    </row>
    <row r="32" spans="1:6" ht="36.75" x14ac:dyDescent="0.3">
      <c r="A32" s="12" t="s">
        <v>8</v>
      </c>
      <c r="B32" s="6" t="s">
        <v>2</v>
      </c>
      <c r="C32" s="49">
        <v>1550.5</v>
      </c>
      <c r="D32" s="59">
        <f t="shared" ref="D32:E32" si="6">C32</f>
        <v>1550.5</v>
      </c>
      <c r="E32" s="59">
        <f t="shared" si="6"/>
        <v>1550.5</v>
      </c>
    </row>
    <row r="33" spans="1:5" ht="38.25" customHeight="1" x14ac:dyDescent="0.3">
      <c r="A33" s="12" t="s">
        <v>9</v>
      </c>
      <c r="B33" s="6" t="s">
        <v>2</v>
      </c>
      <c r="C33" s="49">
        <v>20916</v>
      </c>
      <c r="D33" s="59">
        <f>C33/2</f>
        <v>10458</v>
      </c>
      <c r="E33" s="59">
        <f t="shared" si="2"/>
        <v>10458</v>
      </c>
    </row>
    <row r="34" spans="1:5" x14ac:dyDescent="0.3">
      <c r="C34" s="18">
        <f>C33+C32+C31+C30+C29+C15</f>
        <v>160813.80530000001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8.75" customHeight="1" x14ac:dyDescent="0.3">
      <c r="A4" s="122" t="s">
        <v>59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133</v>
      </c>
      <c r="D11" s="52">
        <f>C11</f>
        <v>133</v>
      </c>
      <c r="E11" s="52">
        <f>D11</f>
        <v>133</v>
      </c>
    </row>
    <row r="12" spans="1:7" ht="25.5" x14ac:dyDescent="0.3">
      <c r="A12" s="10" t="s">
        <v>24</v>
      </c>
      <c r="B12" s="6" t="s">
        <v>2</v>
      </c>
      <c r="C12" s="19">
        <f>(C13-C32)/C11</f>
        <v>1841.2144338345865</v>
      </c>
      <c r="D12" s="19">
        <f t="shared" ref="D12:E12" si="0">(D13-D32)/D11</f>
        <v>920.60721691729327</v>
      </c>
      <c r="E12" s="19">
        <f t="shared" si="0"/>
        <v>920.60721691729327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244881.5197</v>
      </c>
      <c r="D13" s="49">
        <f t="shared" ref="D13:E13" si="1">D15+D29+D30+D33+D31+D32</f>
        <v>122440.75985</v>
      </c>
      <c r="E13" s="49">
        <f t="shared" si="1"/>
        <v>122440.75985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192530.5</v>
      </c>
      <c r="D15" s="96">
        <f t="shared" ref="D15:E15" si="3">D17+D20+D23+D26</f>
        <v>96265.25</v>
      </c>
      <c r="E15" s="96">
        <f t="shared" si="3"/>
        <v>96265.25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9">
        <v>15074.3</v>
      </c>
      <c r="D17" s="59">
        <f>C17/2</f>
        <v>7537.15</v>
      </c>
      <c r="E17" s="59">
        <f t="shared" si="2"/>
        <v>7537.15</v>
      </c>
    </row>
    <row r="18" spans="1:6" s="23" customFormat="1" x14ac:dyDescent="0.3">
      <c r="A18" s="27" t="s">
        <v>4</v>
      </c>
      <c r="B18" s="28" t="s">
        <v>3</v>
      </c>
      <c r="C18" s="42">
        <v>5.5</v>
      </c>
      <c r="D18" s="35">
        <f t="shared" si="2"/>
        <v>5.5</v>
      </c>
      <c r="E18" s="35">
        <f t="shared" si="2"/>
        <v>5.5</v>
      </c>
      <c r="F18" s="98">
        <f>C18+C21+C24+C27</f>
        <v>65.97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228598.48484848483</v>
      </c>
      <c r="D19" s="35">
        <f t="shared" si="2"/>
        <v>228598.48484848483</v>
      </c>
      <c r="E19" s="35">
        <f t="shared" si="2"/>
        <v>228598.48484848483</v>
      </c>
    </row>
    <row r="20" spans="1:6" s="23" customFormat="1" ht="25.5" x14ac:dyDescent="0.3">
      <c r="A20" s="20" t="s">
        <v>31</v>
      </c>
      <c r="B20" s="57" t="s">
        <v>2</v>
      </c>
      <c r="C20" s="59">
        <v>141828.6</v>
      </c>
      <c r="D20" s="59">
        <f>C20/2</f>
        <v>70914.3</v>
      </c>
      <c r="E20" s="59">
        <f t="shared" si="2"/>
        <v>70914.3</v>
      </c>
    </row>
    <row r="21" spans="1:6" s="23" customFormat="1" x14ac:dyDescent="0.3">
      <c r="A21" s="27" t="s">
        <v>4</v>
      </c>
      <c r="B21" s="28" t="s">
        <v>3</v>
      </c>
      <c r="C21" s="42">
        <v>34.47</v>
      </c>
      <c r="D21" s="35">
        <f t="shared" si="2"/>
        <v>34.47</v>
      </c>
      <c r="E21" s="35">
        <f t="shared" si="2"/>
        <v>34.47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342879.31534667831</v>
      </c>
      <c r="D22" s="35">
        <f t="shared" si="2"/>
        <v>342879.31534667831</v>
      </c>
      <c r="E22" s="35">
        <f t="shared" si="2"/>
        <v>342879.31534667831</v>
      </c>
    </row>
    <row r="23" spans="1:6" ht="39" x14ac:dyDescent="0.3">
      <c r="A23" s="12" t="s">
        <v>37</v>
      </c>
      <c r="B23" s="56" t="s">
        <v>2</v>
      </c>
      <c r="C23" s="59">
        <v>14992.9</v>
      </c>
      <c r="D23" s="59">
        <f>C23/2</f>
        <v>7496.45</v>
      </c>
      <c r="E23" s="59">
        <f t="shared" si="2"/>
        <v>7496.45</v>
      </c>
    </row>
    <row r="24" spans="1:6" x14ac:dyDescent="0.3">
      <c r="A24" s="10" t="s">
        <v>4</v>
      </c>
      <c r="B24" s="11" t="s">
        <v>3</v>
      </c>
      <c r="C24" s="42">
        <v>6</v>
      </c>
      <c r="D24" s="35">
        <f t="shared" si="2"/>
        <v>6</v>
      </c>
      <c r="E24" s="35">
        <f t="shared" si="2"/>
        <v>6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208234.72222222222</v>
      </c>
      <c r="D25" s="35">
        <f t="shared" si="2"/>
        <v>208234.72222222222</v>
      </c>
      <c r="E25" s="35">
        <f t="shared" si="2"/>
        <v>208234.72222222222</v>
      </c>
    </row>
    <row r="26" spans="1:6" ht="25.5" x14ac:dyDescent="0.3">
      <c r="A26" s="5" t="s">
        <v>23</v>
      </c>
      <c r="B26" s="56" t="s">
        <v>2</v>
      </c>
      <c r="C26" s="59">
        <v>20634.7</v>
      </c>
      <c r="D26" s="59">
        <f>C26/2</f>
        <v>10317.35</v>
      </c>
      <c r="E26" s="59">
        <f t="shared" si="2"/>
        <v>10317.35</v>
      </c>
    </row>
    <row r="27" spans="1:6" x14ac:dyDescent="0.3">
      <c r="A27" s="10" t="s">
        <v>4</v>
      </c>
      <c r="B27" s="11" t="s">
        <v>3</v>
      </c>
      <c r="C27" s="42">
        <v>20</v>
      </c>
      <c r="D27" s="35">
        <f t="shared" si="2"/>
        <v>20</v>
      </c>
      <c r="E27" s="35">
        <f t="shared" si="2"/>
        <v>20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85977.916666666672</v>
      </c>
      <c r="D28" s="35">
        <f t="shared" si="2"/>
        <v>85977.916666666672</v>
      </c>
      <c r="E28" s="35">
        <f t="shared" si="2"/>
        <v>85977.916666666672</v>
      </c>
    </row>
    <row r="29" spans="1:6" ht="25.5" x14ac:dyDescent="0.3">
      <c r="A29" s="5" t="s">
        <v>5</v>
      </c>
      <c r="B29" s="6" t="s">
        <v>2</v>
      </c>
      <c r="C29" s="49">
        <f>C15*11.54%</f>
        <v>22218.019699999997</v>
      </c>
      <c r="D29" s="49">
        <f t="shared" ref="D29:E29" si="4">D15*11.54%</f>
        <v>11109.009849999999</v>
      </c>
      <c r="E29" s="49">
        <f t="shared" si="4"/>
        <v>11109.009849999999</v>
      </c>
    </row>
    <row r="30" spans="1:6" ht="36.75" x14ac:dyDescent="0.3">
      <c r="A30" s="12" t="s">
        <v>6</v>
      </c>
      <c r="B30" s="6" t="s">
        <v>2</v>
      </c>
      <c r="C30" s="49">
        <v>3203</v>
      </c>
      <c r="D30" s="59">
        <f>C30/2</f>
        <v>1601.5</v>
      </c>
      <c r="E30" s="59">
        <f t="shared" si="2"/>
        <v>1601.5</v>
      </c>
    </row>
    <row r="31" spans="1:6" ht="25.5" x14ac:dyDescent="0.3">
      <c r="A31" s="12" t="s">
        <v>7</v>
      </c>
      <c r="B31" s="6" t="s">
        <v>2</v>
      </c>
      <c r="C31" s="19">
        <v>3000</v>
      </c>
      <c r="D31" s="59">
        <f>C31/2</f>
        <v>1500</v>
      </c>
      <c r="E31" s="59">
        <f t="shared" si="2"/>
        <v>1500</v>
      </c>
    </row>
    <row r="32" spans="1:6" ht="36.75" x14ac:dyDescent="0.3">
      <c r="A32" s="12" t="s">
        <v>8</v>
      </c>
      <c r="B32" s="6" t="s">
        <v>2</v>
      </c>
      <c r="C32" s="49"/>
      <c r="D32" s="59">
        <f t="shared" si="2"/>
        <v>0</v>
      </c>
      <c r="E32" s="5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49">
        <v>23930</v>
      </c>
      <c r="D33" s="59">
        <f>C33/2</f>
        <v>11965</v>
      </c>
      <c r="E33" s="59">
        <f t="shared" si="2"/>
        <v>11965</v>
      </c>
    </row>
    <row r="34" spans="1:5" x14ac:dyDescent="0.3">
      <c r="C34" s="18">
        <f>C33+C32+C31+C30+C29+C15</f>
        <v>244881.5197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8" customWidth="1"/>
    <col min="5" max="5" width="13.5703125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8" customHeight="1" x14ac:dyDescent="0.3">
      <c r="A4" s="122" t="s">
        <v>58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71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2">
        <v>63</v>
      </c>
      <c r="D11" s="52">
        <f>C11</f>
        <v>63</v>
      </c>
      <c r="E11" s="52">
        <f>D11</f>
        <v>63</v>
      </c>
    </row>
    <row r="12" spans="1:7" ht="25.5" x14ac:dyDescent="0.3">
      <c r="A12" s="10" t="s">
        <v>38</v>
      </c>
      <c r="B12" s="6" t="s">
        <v>2</v>
      </c>
      <c r="C12" s="19">
        <f>(C13-C32)/C11</f>
        <v>2680.7079434920638</v>
      </c>
      <c r="D12" s="19">
        <f t="shared" ref="D12:E12" si="0">(D13-D32)/D11</f>
        <v>1342.7349241269842</v>
      </c>
      <c r="E12" s="19">
        <f t="shared" si="0"/>
        <v>1342.7349241269842</v>
      </c>
    </row>
    <row r="13" spans="1:7" ht="25.5" x14ac:dyDescent="0.3">
      <c r="A13" s="5" t="s">
        <v>11</v>
      </c>
      <c r="B13" s="6" t="s">
        <v>2</v>
      </c>
      <c r="C13" s="66">
        <f>C15+C29+C30+C33+C31+C32</f>
        <v>168884.60044000001</v>
      </c>
      <c r="D13" s="66">
        <f t="shared" ref="D13:E13" si="1">D15+D29+D30+D33+D31+D32</f>
        <v>84592.300220000005</v>
      </c>
      <c r="E13" s="66">
        <f t="shared" si="1"/>
        <v>84592.300220000005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135528.6</v>
      </c>
      <c r="D15" s="96">
        <f t="shared" ref="D15:E15" si="3">D17+D20+D23+D26</f>
        <v>67764.3</v>
      </c>
      <c r="E15" s="96">
        <f t="shared" si="3"/>
        <v>67764.3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9">
        <v>16388.8</v>
      </c>
      <c r="D17" s="49">
        <f>C17/2</f>
        <v>8194.4</v>
      </c>
      <c r="E17" s="49">
        <f t="shared" si="2"/>
        <v>8194.4</v>
      </c>
    </row>
    <row r="18" spans="1:6" s="23" customFormat="1" x14ac:dyDescent="0.3">
      <c r="A18" s="27" t="s">
        <v>4</v>
      </c>
      <c r="B18" s="28" t="s">
        <v>3</v>
      </c>
      <c r="C18" s="42">
        <v>5</v>
      </c>
      <c r="D18" s="19">
        <f t="shared" si="2"/>
        <v>5</v>
      </c>
      <c r="E18" s="19">
        <f t="shared" si="2"/>
        <v>5</v>
      </c>
      <c r="F18" s="98">
        <f>C18+C21+C24+C27</f>
        <v>47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273346.66666666663</v>
      </c>
      <c r="D19" s="19">
        <f t="shared" si="2"/>
        <v>273346.66666666663</v>
      </c>
      <c r="E19" s="19">
        <f t="shared" si="2"/>
        <v>273346.66666666663</v>
      </c>
    </row>
    <row r="20" spans="1:6" s="23" customFormat="1" ht="25.5" x14ac:dyDescent="0.3">
      <c r="A20" s="20" t="s">
        <v>31</v>
      </c>
      <c r="B20" s="57" t="s">
        <v>2</v>
      </c>
      <c r="C20" s="59">
        <v>94259</v>
      </c>
      <c r="D20" s="49">
        <f>C20/2</f>
        <v>47129.5</v>
      </c>
      <c r="E20" s="49">
        <f t="shared" si="2"/>
        <v>47129.5</v>
      </c>
    </row>
    <row r="21" spans="1:6" x14ac:dyDescent="0.3">
      <c r="A21" s="10" t="s">
        <v>4</v>
      </c>
      <c r="B21" s="11" t="s">
        <v>3</v>
      </c>
      <c r="C21" s="42">
        <v>26</v>
      </c>
      <c r="D21" s="19">
        <f t="shared" si="2"/>
        <v>26</v>
      </c>
      <c r="E21" s="19">
        <f t="shared" si="2"/>
        <v>26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302112.1794871795</v>
      </c>
      <c r="D22" s="19">
        <f t="shared" si="2"/>
        <v>302112.1794871795</v>
      </c>
      <c r="E22" s="19">
        <f t="shared" si="2"/>
        <v>302112.1794871795</v>
      </c>
    </row>
    <row r="23" spans="1:6" ht="39" x14ac:dyDescent="0.3">
      <c r="A23" s="12" t="s">
        <v>37</v>
      </c>
      <c r="B23" s="56" t="s">
        <v>2</v>
      </c>
      <c r="C23" s="59">
        <v>14018.2</v>
      </c>
      <c r="D23" s="49">
        <f>C23/2</f>
        <v>7009.1</v>
      </c>
      <c r="E23" s="49">
        <f t="shared" si="2"/>
        <v>7009.1</v>
      </c>
    </row>
    <row r="24" spans="1:6" x14ac:dyDescent="0.3">
      <c r="A24" s="10" t="s">
        <v>4</v>
      </c>
      <c r="B24" s="11" t="s">
        <v>3</v>
      </c>
      <c r="C24" s="42">
        <v>5.5</v>
      </c>
      <c r="D24" s="19">
        <f t="shared" si="2"/>
        <v>5.5</v>
      </c>
      <c r="E24" s="19">
        <f t="shared" si="2"/>
        <v>5.5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212396.9696969697</v>
      </c>
      <c r="D25" s="19">
        <f t="shared" si="2"/>
        <v>212396.9696969697</v>
      </c>
      <c r="E25" s="19">
        <f t="shared" si="2"/>
        <v>212396.9696969697</v>
      </c>
    </row>
    <row r="26" spans="1:6" ht="25.5" x14ac:dyDescent="0.3">
      <c r="A26" s="5" t="s">
        <v>23</v>
      </c>
      <c r="B26" s="56" t="s">
        <v>2</v>
      </c>
      <c r="C26" s="59">
        <v>10862.6</v>
      </c>
      <c r="D26" s="49">
        <f>C26/2</f>
        <v>5431.3</v>
      </c>
      <c r="E26" s="49">
        <f t="shared" si="2"/>
        <v>5431.3</v>
      </c>
    </row>
    <row r="27" spans="1:6" x14ac:dyDescent="0.3">
      <c r="A27" s="10" t="s">
        <v>4</v>
      </c>
      <c r="B27" s="11" t="s">
        <v>3</v>
      </c>
      <c r="C27" s="42">
        <v>10.5</v>
      </c>
      <c r="D27" s="19">
        <f t="shared" si="2"/>
        <v>10.5</v>
      </c>
      <c r="E27" s="19">
        <f t="shared" si="2"/>
        <v>10.5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86211.111111111109</v>
      </c>
      <c r="D28" s="19">
        <f t="shared" si="2"/>
        <v>86211.111111111109</v>
      </c>
      <c r="E28" s="19">
        <f t="shared" si="2"/>
        <v>86211.111111111109</v>
      </c>
    </row>
    <row r="29" spans="1:6" ht="25.5" x14ac:dyDescent="0.3">
      <c r="A29" s="5" t="s">
        <v>5</v>
      </c>
      <c r="B29" s="6" t="s">
        <v>2</v>
      </c>
      <c r="C29" s="49">
        <f>C15*11.54%</f>
        <v>15640.00044</v>
      </c>
      <c r="D29" s="49">
        <f t="shared" ref="D29:E29" si="4">D15*11.54%</f>
        <v>7820.0002199999999</v>
      </c>
      <c r="E29" s="49">
        <f t="shared" si="4"/>
        <v>7820.0002199999999</v>
      </c>
    </row>
    <row r="30" spans="1:6" ht="36.75" x14ac:dyDescent="0.3">
      <c r="A30" s="12" t="s">
        <v>6</v>
      </c>
      <c r="B30" s="6" t="s">
        <v>2</v>
      </c>
      <c r="C30" s="49">
        <v>1227</v>
      </c>
      <c r="D30" s="49">
        <f>C30/2</f>
        <v>613.5</v>
      </c>
      <c r="E30" s="49">
        <f t="shared" si="2"/>
        <v>613.5</v>
      </c>
    </row>
    <row r="31" spans="1:6" ht="25.5" x14ac:dyDescent="0.3">
      <c r="A31" s="12" t="s">
        <v>7</v>
      </c>
      <c r="B31" s="6" t="s">
        <v>2</v>
      </c>
      <c r="C31" s="19">
        <v>300</v>
      </c>
      <c r="D31" s="19">
        <v>300</v>
      </c>
      <c r="E31" s="19">
        <v>300</v>
      </c>
    </row>
    <row r="32" spans="1:6" ht="36.75" x14ac:dyDescent="0.3">
      <c r="A32" s="12" t="s">
        <v>8</v>
      </c>
      <c r="B32" s="6" t="s">
        <v>2</v>
      </c>
      <c r="C32" s="49"/>
      <c r="D32" s="49"/>
      <c r="E32" s="49"/>
    </row>
    <row r="33" spans="1:5" ht="58.5" customHeight="1" x14ac:dyDescent="0.3">
      <c r="A33" s="12" t="s">
        <v>9</v>
      </c>
      <c r="B33" s="6" t="s">
        <v>2</v>
      </c>
      <c r="C33" s="49">
        <v>16189</v>
      </c>
      <c r="D33" s="49">
        <f>C33/2</f>
        <v>8094.5</v>
      </c>
      <c r="E33" s="49">
        <f t="shared" si="2"/>
        <v>8094.5</v>
      </c>
    </row>
    <row r="34" spans="1:5" x14ac:dyDescent="0.3">
      <c r="C34" s="18">
        <f>C33+C32+C31+C30+C29+C15</f>
        <v>168884.60044000001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7" customHeight="1" x14ac:dyDescent="0.3">
      <c r="A4" s="122" t="s">
        <v>57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57</v>
      </c>
      <c r="D11" s="52">
        <f>C11</f>
        <v>57</v>
      </c>
      <c r="E11" s="52">
        <f>D11</f>
        <v>57</v>
      </c>
    </row>
    <row r="12" spans="1:7" ht="25.5" x14ac:dyDescent="0.3">
      <c r="A12" s="10" t="s">
        <v>24</v>
      </c>
      <c r="B12" s="6" t="s">
        <v>2</v>
      </c>
      <c r="C12" s="19">
        <f>(C13-C32)/C11</f>
        <v>2620.4991508771932</v>
      </c>
      <c r="D12" s="19">
        <f t="shared" ref="D12:E12" si="0">(D13-D32)/D11</f>
        <v>1310.2495754385966</v>
      </c>
      <c r="E12" s="19">
        <f t="shared" si="0"/>
        <v>1310.2495754385966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149368.4516</v>
      </c>
      <c r="D13" s="49">
        <f t="shared" ref="D13:E13" si="1">D15+D29+D30+D33+D31+D32</f>
        <v>74684.2258</v>
      </c>
      <c r="E13" s="49">
        <f t="shared" si="1"/>
        <v>74684.2258</v>
      </c>
    </row>
    <row r="14" spans="1:7" x14ac:dyDescent="0.3">
      <c r="A14" s="8" t="s">
        <v>0</v>
      </c>
      <c r="B14" s="9"/>
      <c r="C14" s="19"/>
      <c r="D14" s="35">
        <f t="shared" ref="D14:E32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109354</v>
      </c>
      <c r="D15" s="96">
        <f t="shared" ref="D15:E15" si="3">D17+D20+D23+D26</f>
        <v>54677</v>
      </c>
      <c r="E15" s="96">
        <f t="shared" si="3"/>
        <v>54677</v>
      </c>
    </row>
    <row r="16" spans="1:7" x14ac:dyDescent="0.3">
      <c r="A16" s="8" t="s">
        <v>1</v>
      </c>
      <c r="B16" s="9"/>
      <c r="C16" s="19"/>
      <c r="D16" s="35">
        <f t="shared" si="2"/>
        <v>0</v>
      </c>
      <c r="E16" s="35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9">
        <v>12963.2</v>
      </c>
      <c r="D17" s="59">
        <f>C17/2</f>
        <v>6481.6</v>
      </c>
      <c r="E17" s="59">
        <f t="shared" si="2"/>
        <v>6481.6</v>
      </c>
    </row>
    <row r="18" spans="1:6" s="23" customFormat="1" x14ac:dyDescent="0.3">
      <c r="A18" s="27" t="s">
        <v>4</v>
      </c>
      <c r="B18" s="28" t="s">
        <v>3</v>
      </c>
      <c r="C18" s="35">
        <v>4.5</v>
      </c>
      <c r="D18" s="35">
        <f t="shared" si="2"/>
        <v>4.5</v>
      </c>
      <c r="E18" s="35">
        <f t="shared" si="2"/>
        <v>4.5</v>
      </c>
      <c r="F18" s="97">
        <f>C18+C21+C24+C27</f>
        <v>42.44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240259.25925925927</v>
      </c>
      <c r="D19" s="35">
        <f t="shared" si="2"/>
        <v>240259.25925925927</v>
      </c>
      <c r="E19" s="35">
        <f t="shared" si="2"/>
        <v>240259.25925925927</v>
      </c>
    </row>
    <row r="20" spans="1:6" s="23" customFormat="1" ht="25.5" x14ac:dyDescent="0.3">
      <c r="A20" s="20" t="s">
        <v>31</v>
      </c>
      <c r="B20" s="57" t="s">
        <v>2</v>
      </c>
      <c r="C20" s="59">
        <v>65189.3</v>
      </c>
      <c r="D20" s="59">
        <f>C20/2</f>
        <v>32594.65</v>
      </c>
      <c r="E20" s="59">
        <f t="shared" si="2"/>
        <v>32594.65</v>
      </c>
    </row>
    <row r="21" spans="1:6" s="23" customFormat="1" x14ac:dyDescent="0.3">
      <c r="A21" s="27" t="s">
        <v>4</v>
      </c>
      <c r="B21" s="28" t="s">
        <v>3</v>
      </c>
      <c r="C21" s="35">
        <v>16.440000000000001</v>
      </c>
      <c r="D21" s="35">
        <f t="shared" si="2"/>
        <v>16.440000000000001</v>
      </c>
      <c r="E21" s="35">
        <f t="shared" si="2"/>
        <v>16.440000000000001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330440.49067315488</v>
      </c>
      <c r="D22" s="35">
        <f t="shared" si="2"/>
        <v>330440.49067315488</v>
      </c>
      <c r="E22" s="35">
        <f t="shared" si="2"/>
        <v>330440.49067315488</v>
      </c>
    </row>
    <row r="23" spans="1:6" ht="39" x14ac:dyDescent="0.3">
      <c r="A23" s="12" t="s">
        <v>37</v>
      </c>
      <c r="B23" s="56" t="s">
        <v>2</v>
      </c>
      <c r="C23" s="59">
        <v>14538.4</v>
      </c>
      <c r="D23" s="59">
        <f>C23/2</f>
        <v>7269.2</v>
      </c>
      <c r="E23" s="59">
        <f t="shared" si="2"/>
        <v>7269.2</v>
      </c>
    </row>
    <row r="24" spans="1:6" x14ac:dyDescent="0.3">
      <c r="A24" s="10" t="s">
        <v>4</v>
      </c>
      <c r="B24" s="11" t="s">
        <v>3</v>
      </c>
      <c r="C24" s="35">
        <v>5.5</v>
      </c>
      <c r="D24" s="35">
        <f t="shared" si="2"/>
        <v>5.5</v>
      </c>
      <c r="E24" s="35">
        <f t="shared" si="2"/>
        <v>5.5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220278.78787878787</v>
      </c>
      <c r="D25" s="35">
        <f t="shared" si="2"/>
        <v>220278.78787878787</v>
      </c>
      <c r="E25" s="35">
        <f t="shared" si="2"/>
        <v>220278.78787878787</v>
      </c>
    </row>
    <row r="26" spans="1:6" ht="25.5" x14ac:dyDescent="0.3">
      <c r="A26" s="5" t="s">
        <v>23</v>
      </c>
      <c r="B26" s="56" t="s">
        <v>2</v>
      </c>
      <c r="C26" s="59">
        <v>16663.099999999999</v>
      </c>
      <c r="D26" s="59">
        <f>C26/2</f>
        <v>8331.5499999999993</v>
      </c>
      <c r="E26" s="59">
        <f t="shared" si="2"/>
        <v>8331.5499999999993</v>
      </c>
    </row>
    <row r="27" spans="1:6" x14ac:dyDescent="0.3">
      <c r="A27" s="10" t="s">
        <v>4</v>
      </c>
      <c r="B27" s="11" t="s">
        <v>3</v>
      </c>
      <c r="C27" s="35">
        <v>16</v>
      </c>
      <c r="D27" s="35">
        <f t="shared" si="2"/>
        <v>16</v>
      </c>
      <c r="E27" s="35">
        <f t="shared" si="2"/>
        <v>16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86786.979166666657</v>
      </c>
      <c r="D28" s="35">
        <f t="shared" si="2"/>
        <v>86786.979166666657</v>
      </c>
      <c r="E28" s="35">
        <f t="shared" si="2"/>
        <v>86786.979166666657</v>
      </c>
    </row>
    <row r="29" spans="1:6" ht="25.5" x14ac:dyDescent="0.3">
      <c r="A29" s="5" t="s">
        <v>5</v>
      </c>
      <c r="B29" s="6" t="s">
        <v>2</v>
      </c>
      <c r="C29" s="49">
        <f>C15*11.54%</f>
        <v>12619.451599999999</v>
      </c>
      <c r="D29" s="49">
        <f t="shared" ref="D29:E29" si="4">D15*11.54%</f>
        <v>6309.7257999999993</v>
      </c>
      <c r="E29" s="49">
        <f t="shared" si="4"/>
        <v>6309.7257999999993</v>
      </c>
    </row>
    <row r="30" spans="1:6" ht="36.75" x14ac:dyDescent="0.3">
      <c r="A30" s="12" t="s">
        <v>6</v>
      </c>
      <c r="B30" s="6" t="s">
        <v>2</v>
      </c>
      <c r="C30" s="49">
        <v>3067</v>
      </c>
      <c r="D30" s="59">
        <f>C30/2</f>
        <v>1533.5</v>
      </c>
      <c r="E30" s="59">
        <f t="shared" si="2"/>
        <v>1533.5</v>
      </c>
    </row>
    <row r="31" spans="1:6" ht="25.5" x14ac:dyDescent="0.3">
      <c r="A31" s="12" t="s">
        <v>7</v>
      </c>
      <c r="B31" s="6" t="s">
        <v>2</v>
      </c>
      <c r="C31" s="49">
        <v>3952</v>
      </c>
      <c r="D31" s="59">
        <f>C31/2</f>
        <v>1976</v>
      </c>
      <c r="E31" s="59">
        <f t="shared" si="2"/>
        <v>1976</v>
      </c>
    </row>
    <row r="32" spans="1:6" ht="36.75" x14ac:dyDescent="0.3">
      <c r="A32" s="12" t="s">
        <v>8</v>
      </c>
      <c r="B32" s="6" t="s">
        <v>2</v>
      </c>
      <c r="C32" s="49"/>
      <c r="D32" s="59">
        <f t="shared" si="2"/>
        <v>0</v>
      </c>
      <c r="E32" s="5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49">
        <v>20376</v>
      </c>
      <c r="D33" s="59">
        <f>C33/2</f>
        <v>10188</v>
      </c>
      <c r="E33" s="59">
        <f t="shared" ref="E33" si="5">D33</f>
        <v>10188</v>
      </c>
    </row>
    <row r="34" spans="1:5" x14ac:dyDescent="0.3">
      <c r="C34" s="18">
        <f>C33+C32+C31+C30+C29+C15</f>
        <v>149368.4516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4.25" customHeight="1" x14ac:dyDescent="0.3">
      <c r="A4" s="122" t="s">
        <v>56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65</v>
      </c>
      <c r="D11" s="52">
        <f>C11</f>
        <v>65</v>
      </c>
      <c r="E11" s="52">
        <f>D11</f>
        <v>65</v>
      </c>
    </row>
    <row r="12" spans="1:7" ht="25.5" x14ac:dyDescent="0.3">
      <c r="A12" s="10" t="s">
        <v>24</v>
      </c>
      <c r="B12" s="6" t="s">
        <v>2</v>
      </c>
      <c r="C12" s="19">
        <f>(C13-C32)/C11</f>
        <v>2353.3867326153845</v>
      </c>
      <c r="D12" s="19">
        <f t="shared" ref="D12" si="0">(D13-D32)/D11</f>
        <v>1176.6933663076923</v>
      </c>
      <c r="E12" s="19">
        <f t="shared" ref="E12" si="1">(E13-E32)/E11</f>
        <v>1176.6933663076923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152970.13761999999</v>
      </c>
      <c r="D13" s="49">
        <f t="shared" ref="D13:E13" si="2">D15+D29+D30+D33+D31+D32</f>
        <v>76485.068809999997</v>
      </c>
      <c r="E13" s="49">
        <f t="shared" si="2"/>
        <v>76485.068809999997</v>
      </c>
    </row>
    <row r="14" spans="1:7" x14ac:dyDescent="0.3">
      <c r="A14" s="8" t="s">
        <v>0</v>
      </c>
      <c r="B14" s="9"/>
      <c r="C14" s="19"/>
      <c r="D14" s="19">
        <f t="shared" ref="D14:E33" si="3">C14</f>
        <v>0</v>
      </c>
      <c r="E14" s="19">
        <f t="shared" si="3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114695.3</v>
      </c>
      <c r="D15" s="96">
        <f t="shared" ref="D15:E15" si="4">D17+D20+D23+D26</f>
        <v>57347.65</v>
      </c>
      <c r="E15" s="96">
        <f t="shared" si="4"/>
        <v>57347.65</v>
      </c>
    </row>
    <row r="16" spans="1:7" x14ac:dyDescent="0.3">
      <c r="A16" s="8" t="s">
        <v>1</v>
      </c>
      <c r="B16" s="9"/>
      <c r="C16" s="19"/>
      <c r="D16" s="19">
        <f t="shared" si="3"/>
        <v>0</v>
      </c>
      <c r="E16" s="19">
        <f t="shared" si="3"/>
        <v>0</v>
      </c>
    </row>
    <row r="17" spans="1:6" s="23" customFormat="1" ht="25.5" x14ac:dyDescent="0.3">
      <c r="A17" s="20" t="s">
        <v>30</v>
      </c>
      <c r="B17" s="57" t="s">
        <v>2</v>
      </c>
      <c r="C17" s="58">
        <v>11978.6</v>
      </c>
      <c r="D17" s="49">
        <f>C17/2</f>
        <v>5989.3</v>
      </c>
      <c r="E17" s="49">
        <f t="shared" si="3"/>
        <v>5989.3</v>
      </c>
    </row>
    <row r="18" spans="1:6" s="23" customFormat="1" x14ac:dyDescent="0.3">
      <c r="A18" s="27" t="s">
        <v>4</v>
      </c>
      <c r="B18" s="28" t="s">
        <v>3</v>
      </c>
      <c r="C18" s="44">
        <v>4.5</v>
      </c>
      <c r="D18" s="19">
        <f t="shared" si="3"/>
        <v>4.5</v>
      </c>
      <c r="E18" s="19">
        <f t="shared" si="3"/>
        <v>4.5</v>
      </c>
      <c r="F18" s="97">
        <f>C18+C21+C24+C27</f>
        <v>45.879999999999995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222025.92592592593</v>
      </c>
      <c r="D19" s="19">
        <f t="shared" si="3"/>
        <v>222025.92592592593</v>
      </c>
      <c r="E19" s="19">
        <f t="shared" si="3"/>
        <v>222025.92592592593</v>
      </c>
    </row>
    <row r="20" spans="1:6" s="23" customFormat="1" ht="25.5" x14ac:dyDescent="0.3">
      <c r="A20" s="20" t="s">
        <v>31</v>
      </c>
      <c r="B20" s="57" t="s">
        <v>2</v>
      </c>
      <c r="C20" s="58">
        <v>76912.399999999994</v>
      </c>
      <c r="D20" s="49">
        <f>C20/2</f>
        <v>38456.199999999997</v>
      </c>
      <c r="E20" s="49">
        <f t="shared" si="3"/>
        <v>38456.199999999997</v>
      </c>
    </row>
    <row r="21" spans="1:6" s="23" customFormat="1" x14ac:dyDescent="0.3">
      <c r="A21" s="27" t="s">
        <v>4</v>
      </c>
      <c r="B21" s="28" t="s">
        <v>3</v>
      </c>
      <c r="C21" s="44">
        <v>21.38</v>
      </c>
      <c r="D21" s="19">
        <f t="shared" si="3"/>
        <v>21.38</v>
      </c>
      <c r="E21" s="19">
        <f t="shared" si="3"/>
        <v>21.38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299783.28656064853</v>
      </c>
      <c r="D22" s="19">
        <f t="shared" si="3"/>
        <v>299783.28656064853</v>
      </c>
      <c r="E22" s="19">
        <f t="shared" si="3"/>
        <v>299783.28656064853</v>
      </c>
    </row>
    <row r="23" spans="1:6" ht="39" x14ac:dyDescent="0.3">
      <c r="A23" s="12" t="s">
        <v>37</v>
      </c>
      <c r="B23" s="56" t="s">
        <v>2</v>
      </c>
      <c r="C23" s="58">
        <v>9820.1</v>
      </c>
      <c r="D23" s="49">
        <f>C23/2</f>
        <v>4910.05</v>
      </c>
      <c r="E23" s="49">
        <f t="shared" ref="E23" si="5">D23</f>
        <v>4910.05</v>
      </c>
    </row>
    <row r="24" spans="1:6" x14ac:dyDescent="0.3">
      <c r="A24" s="10" t="s">
        <v>4</v>
      </c>
      <c r="B24" s="11" t="s">
        <v>3</v>
      </c>
      <c r="C24" s="44">
        <v>4.5</v>
      </c>
      <c r="D24" s="19">
        <f t="shared" si="3"/>
        <v>4.5</v>
      </c>
      <c r="E24" s="19">
        <f t="shared" si="3"/>
        <v>4.5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181853.70370370371</v>
      </c>
      <c r="D25" s="19">
        <f t="shared" si="3"/>
        <v>181853.70370370371</v>
      </c>
      <c r="E25" s="19">
        <f t="shared" si="3"/>
        <v>181853.70370370371</v>
      </c>
      <c r="F25" s="2" t="s">
        <v>32</v>
      </c>
    </row>
    <row r="26" spans="1:6" ht="25.5" x14ac:dyDescent="0.3">
      <c r="A26" s="5" t="s">
        <v>23</v>
      </c>
      <c r="B26" s="56" t="s">
        <v>2</v>
      </c>
      <c r="C26" s="58">
        <v>15984.2</v>
      </c>
      <c r="D26" s="49">
        <f>C26/2</f>
        <v>7992.1</v>
      </c>
      <c r="E26" s="49">
        <f t="shared" si="3"/>
        <v>7992.1</v>
      </c>
    </row>
    <row r="27" spans="1:6" x14ac:dyDescent="0.3">
      <c r="A27" s="10" t="s">
        <v>4</v>
      </c>
      <c r="B27" s="11" t="s">
        <v>3</v>
      </c>
      <c r="C27" s="44">
        <v>15.5</v>
      </c>
      <c r="D27" s="19">
        <f t="shared" si="3"/>
        <v>15.5</v>
      </c>
      <c r="E27" s="19">
        <f t="shared" si="3"/>
        <v>15.5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85936.559139784949</v>
      </c>
      <c r="D28" s="19">
        <f t="shared" si="3"/>
        <v>85936.559139784949</v>
      </c>
      <c r="E28" s="19">
        <f t="shared" si="3"/>
        <v>85936.559139784949</v>
      </c>
    </row>
    <row r="29" spans="1:6" ht="25.5" x14ac:dyDescent="0.3">
      <c r="A29" s="5" t="s">
        <v>5</v>
      </c>
      <c r="B29" s="6" t="s">
        <v>2</v>
      </c>
      <c r="C29" s="49">
        <f>C15*11.54%</f>
        <v>13235.837619999998</v>
      </c>
      <c r="D29" s="49">
        <f t="shared" ref="D29:E29" si="6">D15*11.54%</f>
        <v>6617.9188099999992</v>
      </c>
      <c r="E29" s="49">
        <f t="shared" si="6"/>
        <v>6617.9188099999992</v>
      </c>
    </row>
    <row r="30" spans="1:6" ht="36.75" x14ac:dyDescent="0.3">
      <c r="A30" s="12" t="s">
        <v>6</v>
      </c>
      <c r="B30" s="6" t="s">
        <v>2</v>
      </c>
      <c r="C30" s="49">
        <v>3062</v>
      </c>
      <c r="D30" s="49">
        <f>C30/2</f>
        <v>1531</v>
      </c>
      <c r="E30" s="49">
        <f t="shared" si="3"/>
        <v>1531</v>
      </c>
    </row>
    <row r="31" spans="1:6" ht="25.5" x14ac:dyDescent="0.3">
      <c r="A31" s="12" t="s">
        <v>7</v>
      </c>
      <c r="B31" s="6" t="s">
        <v>2</v>
      </c>
      <c r="C31" s="19">
        <v>2700</v>
      </c>
      <c r="D31" s="49">
        <f>C31/2</f>
        <v>1350</v>
      </c>
      <c r="E31" s="19">
        <f t="shared" si="3"/>
        <v>1350</v>
      </c>
    </row>
    <row r="32" spans="1:6" ht="36.75" x14ac:dyDescent="0.3">
      <c r="A32" s="12" t="s">
        <v>8</v>
      </c>
      <c r="B32" s="6" t="s">
        <v>2</v>
      </c>
      <c r="C32" s="49"/>
      <c r="D32" s="49">
        <f t="shared" si="3"/>
        <v>0</v>
      </c>
      <c r="E32" s="49">
        <f t="shared" si="3"/>
        <v>0</v>
      </c>
    </row>
    <row r="33" spans="1:5" ht="38.25" customHeight="1" x14ac:dyDescent="0.3">
      <c r="A33" s="12" t="s">
        <v>9</v>
      </c>
      <c r="B33" s="6" t="s">
        <v>2</v>
      </c>
      <c r="C33" s="49">
        <v>19277</v>
      </c>
      <c r="D33" s="49">
        <f>C33/2</f>
        <v>9638.5</v>
      </c>
      <c r="E33" s="49">
        <f t="shared" si="3"/>
        <v>9638.5</v>
      </c>
    </row>
    <row r="34" spans="1:5" x14ac:dyDescent="0.3">
      <c r="C34" s="18">
        <f>C33+C32+C31+C30+C29+C15</f>
        <v>152970.13761999999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26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1.25" customHeight="1" x14ac:dyDescent="0.3">
      <c r="A4" s="122" t="s">
        <v>55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78</v>
      </c>
      <c r="D11" s="52">
        <f>C11</f>
        <v>78</v>
      </c>
      <c r="E11" s="52">
        <f>D11</f>
        <v>78</v>
      </c>
    </row>
    <row r="12" spans="1:7" ht="25.5" x14ac:dyDescent="0.3">
      <c r="A12" s="10" t="s">
        <v>24</v>
      </c>
      <c r="B12" s="6" t="s">
        <v>2</v>
      </c>
      <c r="C12" s="35">
        <f>(C13-C32)/C11</f>
        <v>2072.0631005128203</v>
      </c>
      <c r="D12" s="35">
        <f t="shared" ref="D12:E12" si="0">(D13-D32)/D11</f>
        <v>1036.0315502564101</v>
      </c>
      <c r="E12" s="35">
        <f t="shared" si="0"/>
        <v>1036.0315502564101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161620.92184</v>
      </c>
      <c r="D13" s="49">
        <f t="shared" ref="D13:E13" si="1">D15+D29+D30+D33+D31+D32</f>
        <v>80810.460919999998</v>
      </c>
      <c r="E13" s="49">
        <f t="shared" si="1"/>
        <v>80810.460919999998</v>
      </c>
    </row>
    <row r="14" spans="1:7" x14ac:dyDescent="0.3">
      <c r="A14" s="8" t="s">
        <v>0</v>
      </c>
      <c r="B14" s="9"/>
      <c r="C14" s="35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123919.6</v>
      </c>
      <c r="D15" s="96">
        <f t="shared" ref="D15:E15" si="3">D17+D20+D23+D26</f>
        <v>61959.8</v>
      </c>
      <c r="E15" s="96">
        <f t="shared" si="3"/>
        <v>61959.8</v>
      </c>
    </row>
    <row r="16" spans="1:7" x14ac:dyDescent="0.3">
      <c r="A16" s="8" t="s">
        <v>1</v>
      </c>
      <c r="B16" s="9"/>
      <c r="C16" s="35"/>
      <c r="D16" s="35">
        <f t="shared" si="2"/>
        <v>0</v>
      </c>
      <c r="E16" s="35">
        <f t="shared" si="2"/>
        <v>0</v>
      </c>
    </row>
    <row r="17" spans="1:7" s="23" customFormat="1" ht="25.5" x14ac:dyDescent="0.3">
      <c r="A17" s="20" t="s">
        <v>30</v>
      </c>
      <c r="B17" s="57" t="s">
        <v>2</v>
      </c>
      <c r="C17" s="59">
        <v>14818.3</v>
      </c>
      <c r="D17" s="59">
        <f>C17/2</f>
        <v>7409.15</v>
      </c>
      <c r="E17" s="59">
        <f t="shared" si="2"/>
        <v>7409.15</v>
      </c>
      <c r="G17" s="23" t="s">
        <v>32</v>
      </c>
    </row>
    <row r="18" spans="1:7" s="23" customFormat="1" x14ac:dyDescent="0.3">
      <c r="A18" s="27" t="s">
        <v>4</v>
      </c>
      <c r="B18" s="28" t="s">
        <v>3</v>
      </c>
      <c r="C18" s="35">
        <v>5</v>
      </c>
      <c r="D18" s="35">
        <f t="shared" si="2"/>
        <v>5</v>
      </c>
      <c r="E18" s="35">
        <f t="shared" si="2"/>
        <v>5</v>
      </c>
      <c r="F18" s="97">
        <f>C18+C21+C24+C27</f>
        <v>43.41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247171.66666666666</v>
      </c>
      <c r="D19" s="35">
        <f t="shared" si="2"/>
        <v>247171.66666666666</v>
      </c>
      <c r="E19" s="35">
        <f t="shared" si="2"/>
        <v>247171.66666666666</v>
      </c>
    </row>
    <row r="20" spans="1:7" s="23" customFormat="1" ht="25.5" x14ac:dyDescent="0.3">
      <c r="A20" s="20" t="s">
        <v>31</v>
      </c>
      <c r="B20" s="57" t="s">
        <v>2</v>
      </c>
      <c r="C20" s="59">
        <v>85181.1</v>
      </c>
      <c r="D20" s="59">
        <f>C20/2</f>
        <v>42590.55</v>
      </c>
      <c r="E20" s="59">
        <f t="shared" si="2"/>
        <v>42590.55</v>
      </c>
    </row>
    <row r="21" spans="1:7" x14ac:dyDescent="0.3">
      <c r="A21" s="10" t="s">
        <v>4</v>
      </c>
      <c r="B21" s="11" t="s">
        <v>3</v>
      </c>
      <c r="C21" s="35">
        <v>19.91</v>
      </c>
      <c r="D21" s="35">
        <f t="shared" si="2"/>
        <v>19.91</v>
      </c>
      <c r="E21" s="35">
        <f t="shared" si="2"/>
        <v>19.91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356525.6152687092</v>
      </c>
      <c r="D22" s="35">
        <f t="shared" si="2"/>
        <v>356525.6152687092</v>
      </c>
      <c r="E22" s="35">
        <f t="shared" si="2"/>
        <v>356525.6152687092</v>
      </c>
    </row>
    <row r="23" spans="1:7" ht="39" x14ac:dyDescent="0.3">
      <c r="A23" s="12" t="s">
        <v>37</v>
      </c>
      <c r="B23" s="56" t="s">
        <v>2</v>
      </c>
      <c r="C23" s="59">
        <v>8243.2000000000007</v>
      </c>
      <c r="D23" s="59">
        <f>C23/2</f>
        <v>4121.6000000000004</v>
      </c>
      <c r="E23" s="59">
        <f t="shared" ref="E23:E24" si="4">D23</f>
        <v>4121.6000000000004</v>
      </c>
    </row>
    <row r="24" spans="1:7" x14ac:dyDescent="0.3">
      <c r="A24" s="10" t="s">
        <v>4</v>
      </c>
      <c r="B24" s="11" t="s">
        <v>3</v>
      </c>
      <c r="C24" s="44">
        <v>3.5</v>
      </c>
      <c r="D24" s="35">
        <f t="shared" ref="D24" si="5">C24</f>
        <v>3.5</v>
      </c>
      <c r="E24" s="35">
        <f t="shared" si="4"/>
        <v>3.5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196266.66666666669</v>
      </c>
      <c r="D25" s="35">
        <f t="shared" si="2"/>
        <v>196266.66666666669</v>
      </c>
      <c r="E25" s="35">
        <f t="shared" si="2"/>
        <v>196266.66666666669</v>
      </c>
    </row>
    <row r="26" spans="1:7" ht="25.5" x14ac:dyDescent="0.3">
      <c r="A26" s="5" t="s">
        <v>23</v>
      </c>
      <c r="B26" s="56" t="s">
        <v>2</v>
      </c>
      <c r="C26" s="58">
        <v>15677</v>
      </c>
      <c r="D26" s="59">
        <f>C26/2</f>
        <v>7838.5</v>
      </c>
      <c r="E26" s="59">
        <f t="shared" si="2"/>
        <v>7838.5</v>
      </c>
    </row>
    <row r="27" spans="1:7" x14ac:dyDescent="0.3">
      <c r="A27" s="10" t="s">
        <v>4</v>
      </c>
      <c r="B27" s="11" t="s">
        <v>3</v>
      </c>
      <c r="C27" s="44">
        <v>15</v>
      </c>
      <c r="D27" s="35">
        <f t="shared" si="2"/>
        <v>15</v>
      </c>
      <c r="E27" s="35">
        <f t="shared" si="2"/>
        <v>15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87094.444444444453</v>
      </c>
      <c r="D28" s="35">
        <f t="shared" si="2"/>
        <v>87094.444444444453</v>
      </c>
      <c r="E28" s="35">
        <f t="shared" si="2"/>
        <v>87094.444444444453</v>
      </c>
    </row>
    <row r="29" spans="1:7" ht="25.5" x14ac:dyDescent="0.3">
      <c r="A29" s="5" t="s">
        <v>5</v>
      </c>
      <c r="B29" s="6" t="s">
        <v>2</v>
      </c>
      <c r="C29" s="49">
        <f>C15*11.54%</f>
        <v>14300.321839999999</v>
      </c>
      <c r="D29" s="49">
        <f t="shared" ref="D29:E29" si="6">D15*11.54%</f>
        <v>7150.1609199999994</v>
      </c>
      <c r="E29" s="49">
        <f t="shared" si="6"/>
        <v>7150.1609199999994</v>
      </c>
    </row>
    <row r="30" spans="1:7" ht="36.75" x14ac:dyDescent="0.3">
      <c r="A30" s="12" t="s">
        <v>6</v>
      </c>
      <c r="B30" s="6" t="s">
        <v>2</v>
      </c>
      <c r="C30" s="49">
        <v>3028</v>
      </c>
      <c r="D30" s="59">
        <f>C30/2</f>
        <v>1514</v>
      </c>
      <c r="E30" s="59">
        <f t="shared" si="2"/>
        <v>1514</v>
      </c>
    </row>
    <row r="31" spans="1:7" ht="25.5" x14ac:dyDescent="0.3">
      <c r="A31" s="12" t="s">
        <v>7</v>
      </c>
      <c r="B31" s="6" t="s">
        <v>2</v>
      </c>
      <c r="C31" s="49">
        <v>2800</v>
      </c>
      <c r="D31" s="59">
        <f>C31/2</f>
        <v>1400</v>
      </c>
      <c r="E31" s="59">
        <f t="shared" si="2"/>
        <v>1400</v>
      </c>
    </row>
    <row r="32" spans="1:7" ht="36.75" x14ac:dyDescent="0.3">
      <c r="A32" s="12" t="s">
        <v>8</v>
      </c>
      <c r="B32" s="6" t="s">
        <v>2</v>
      </c>
      <c r="C32" s="49"/>
      <c r="D32" s="59"/>
      <c r="E32" s="59"/>
    </row>
    <row r="33" spans="1:5" ht="38.25" customHeight="1" x14ac:dyDescent="0.3">
      <c r="A33" s="12" t="s">
        <v>9</v>
      </c>
      <c r="B33" s="6" t="s">
        <v>2</v>
      </c>
      <c r="C33" s="49">
        <v>17573</v>
      </c>
      <c r="D33" s="59">
        <f>C33/2</f>
        <v>8786.5</v>
      </c>
      <c r="E33" s="59">
        <f t="shared" si="2"/>
        <v>8786.5</v>
      </c>
    </row>
    <row r="34" spans="1:5" x14ac:dyDescent="0.3">
      <c r="C34" s="18">
        <f>C33+C32+C31+C30+C29+C15</f>
        <v>161620.92184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8" customHeight="1" x14ac:dyDescent="0.3">
      <c r="A4" s="122" t="s">
        <v>54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29</v>
      </c>
      <c r="D11" s="52">
        <f>C11</f>
        <v>29</v>
      </c>
      <c r="E11" s="52">
        <f>D11</f>
        <v>29</v>
      </c>
    </row>
    <row r="12" spans="1:7" ht="25.5" x14ac:dyDescent="0.3">
      <c r="A12" s="10" t="s">
        <v>24</v>
      </c>
      <c r="B12" s="6" t="s">
        <v>2</v>
      </c>
      <c r="C12" s="19">
        <f>(C13-C32)/C11</f>
        <v>2691.8088579310343</v>
      </c>
      <c r="D12" s="19">
        <f t="shared" ref="D12:E12" si="0">(D13-D32)/D11</f>
        <v>1345.9044289655171</v>
      </c>
      <c r="E12" s="19">
        <f t="shared" si="0"/>
        <v>1345.9044289655171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78062.456879999998</v>
      </c>
      <c r="D13" s="49">
        <f t="shared" ref="D13:E13" si="1">D15+D29+D30+D33+D31+D32</f>
        <v>39031.228439999999</v>
      </c>
      <c r="E13" s="49">
        <f t="shared" si="1"/>
        <v>39031.228439999999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57697.2</v>
      </c>
      <c r="D15" s="96">
        <f t="shared" ref="D15:E15" si="3">D17+D20+D23+D26</f>
        <v>28848.6</v>
      </c>
      <c r="E15" s="96">
        <f t="shared" si="3"/>
        <v>28848.6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9">
        <v>9219.6</v>
      </c>
      <c r="D17" s="49">
        <f>C17/2</f>
        <v>4609.8</v>
      </c>
      <c r="E17" s="49">
        <f t="shared" si="2"/>
        <v>4609.8</v>
      </c>
    </row>
    <row r="18" spans="1:6" s="23" customFormat="1" x14ac:dyDescent="0.3">
      <c r="A18" s="27" t="s">
        <v>4</v>
      </c>
      <c r="B18" s="28" t="s">
        <v>3</v>
      </c>
      <c r="C18" s="42">
        <v>3.5</v>
      </c>
      <c r="D18" s="19">
        <f t="shared" si="2"/>
        <v>3.5</v>
      </c>
      <c r="E18" s="19">
        <f t="shared" si="2"/>
        <v>3.5</v>
      </c>
      <c r="F18" s="97">
        <f>C18+C21+C24+C27</f>
        <v>28.28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219714.28571428574</v>
      </c>
      <c r="D19" s="19">
        <f t="shared" si="2"/>
        <v>219714.28571428574</v>
      </c>
      <c r="E19" s="19">
        <f t="shared" si="2"/>
        <v>219714.28571428574</v>
      </c>
    </row>
    <row r="20" spans="1:6" s="23" customFormat="1" ht="25.5" x14ac:dyDescent="0.3">
      <c r="A20" s="20" t="s">
        <v>31</v>
      </c>
      <c r="B20" s="57" t="s">
        <v>2</v>
      </c>
      <c r="C20" s="59">
        <v>27816.9</v>
      </c>
      <c r="D20" s="49">
        <f>C20/2</f>
        <v>13908.45</v>
      </c>
      <c r="E20" s="49">
        <f t="shared" si="2"/>
        <v>13908.45</v>
      </c>
    </row>
    <row r="21" spans="1:6" s="23" customFormat="1" x14ac:dyDescent="0.3">
      <c r="A21" s="27" t="s">
        <v>4</v>
      </c>
      <c r="B21" s="28" t="s">
        <v>3</v>
      </c>
      <c r="C21" s="42">
        <v>8.7799999999999994</v>
      </c>
      <c r="D21" s="19">
        <f t="shared" si="2"/>
        <v>8.7799999999999994</v>
      </c>
      <c r="E21" s="19">
        <f t="shared" si="2"/>
        <v>8.7799999999999994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264017.65375854215</v>
      </c>
      <c r="D22" s="19">
        <f t="shared" si="2"/>
        <v>264017.65375854215</v>
      </c>
      <c r="E22" s="19">
        <f t="shared" si="2"/>
        <v>264017.65375854215</v>
      </c>
    </row>
    <row r="23" spans="1:6" ht="39" x14ac:dyDescent="0.3">
      <c r="A23" s="12" t="s">
        <v>37</v>
      </c>
      <c r="B23" s="56" t="s">
        <v>2</v>
      </c>
      <c r="C23" s="59">
        <v>7446</v>
      </c>
      <c r="D23" s="49">
        <f>C23/2</f>
        <v>3723</v>
      </c>
      <c r="E23" s="49">
        <f t="shared" si="2"/>
        <v>3723</v>
      </c>
    </row>
    <row r="24" spans="1:6" x14ac:dyDescent="0.3">
      <c r="A24" s="10" t="s">
        <v>4</v>
      </c>
      <c r="B24" s="11" t="s">
        <v>3</v>
      </c>
      <c r="C24" s="42">
        <v>3.5</v>
      </c>
      <c r="D24" s="19">
        <f t="shared" si="2"/>
        <v>3.5</v>
      </c>
      <c r="E24" s="19">
        <f t="shared" si="2"/>
        <v>3.5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177285.71428571432</v>
      </c>
      <c r="D25" s="19">
        <f t="shared" si="2"/>
        <v>177285.71428571432</v>
      </c>
      <c r="E25" s="19">
        <f t="shared" si="2"/>
        <v>177285.71428571432</v>
      </c>
    </row>
    <row r="26" spans="1:6" ht="25.5" x14ac:dyDescent="0.3">
      <c r="A26" s="5" t="s">
        <v>23</v>
      </c>
      <c r="B26" s="56" t="s">
        <v>2</v>
      </c>
      <c r="C26" s="59">
        <v>13214.7</v>
      </c>
      <c r="D26" s="49">
        <f>C26/2</f>
        <v>6607.35</v>
      </c>
      <c r="E26" s="49">
        <f t="shared" si="2"/>
        <v>6607.35</v>
      </c>
    </row>
    <row r="27" spans="1:6" x14ac:dyDescent="0.3">
      <c r="A27" s="10" t="s">
        <v>4</v>
      </c>
      <c r="B27" s="11" t="s">
        <v>3</v>
      </c>
      <c r="C27" s="42">
        <v>12.5</v>
      </c>
      <c r="D27" s="19">
        <f t="shared" si="2"/>
        <v>12.5</v>
      </c>
      <c r="E27" s="19">
        <f t="shared" si="2"/>
        <v>12.5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88098.000000000015</v>
      </c>
      <c r="D28" s="19">
        <f t="shared" si="2"/>
        <v>88098.000000000015</v>
      </c>
      <c r="E28" s="19">
        <f t="shared" si="2"/>
        <v>88098.000000000015</v>
      </c>
    </row>
    <row r="29" spans="1:6" ht="25.5" x14ac:dyDescent="0.3">
      <c r="A29" s="5" t="s">
        <v>5</v>
      </c>
      <c r="B29" s="6" t="s">
        <v>2</v>
      </c>
      <c r="C29" s="49">
        <f>C15*11.54%</f>
        <v>6658.256879999999</v>
      </c>
      <c r="D29" s="49">
        <f t="shared" ref="D29:E29" si="4">D15*11.54%</f>
        <v>3329.1284399999995</v>
      </c>
      <c r="E29" s="49">
        <f t="shared" si="4"/>
        <v>3329.1284399999995</v>
      </c>
    </row>
    <row r="30" spans="1:6" ht="36.75" x14ac:dyDescent="0.3">
      <c r="A30" s="12" t="s">
        <v>6</v>
      </c>
      <c r="B30" s="6" t="s">
        <v>2</v>
      </c>
      <c r="C30" s="49">
        <v>2751</v>
      </c>
      <c r="D30" s="49">
        <f>C30/2</f>
        <v>1375.5</v>
      </c>
      <c r="E30" s="49">
        <f t="shared" si="2"/>
        <v>1375.5</v>
      </c>
      <c r="F30" s="46"/>
    </row>
    <row r="31" spans="1:6" ht="25.5" x14ac:dyDescent="0.3">
      <c r="A31" s="12" t="s">
        <v>7</v>
      </c>
      <c r="B31" s="6" t="s">
        <v>2</v>
      </c>
      <c r="C31" s="19">
        <v>2500</v>
      </c>
      <c r="D31" s="49">
        <f>C31/2</f>
        <v>1250</v>
      </c>
      <c r="E31" s="19">
        <f t="shared" si="2"/>
        <v>1250</v>
      </c>
    </row>
    <row r="32" spans="1:6" ht="36.75" x14ac:dyDescent="0.3">
      <c r="A32" s="12" t="s">
        <v>8</v>
      </c>
      <c r="B32" s="6" t="s">
        <v>2</v>
      </c>
      <c r="C32" s="49"/>
      <c r="D32" s="49"/>
      <c r="E32" s="4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49">
        <v>8456</v>
      </c>
      <c r="D33" s="49">
        <f>C33/2</f>
        <v>4228</v>
      </c>
      <c r="E33" s="49">
        <f t="shared" si="2"/>
        <v>4228</v>
      </c>
    </row>
    <row r="34" spans="1:5" x14ac:dyDescent="0.3">
      <c r="C34" s="18">
        <f>C33+C32+C31+C30+C29+C15</f>
        <v>78062.456879999998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5.75" customHeight="1" x14ac:dyDescent="0.3">
      <c r="A4" s="122" t="s">
        <v>53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16" t="s">
        <v>19</v>
      </c>
      <c r="D10" s="16" t="s">
        <v>20</v>
      </c>
      <c r="E10" s="15" t="s">
        <v>14</v>
      </c>
    </row>
    <row r="11" spans="1:7" x14ac:dyDescent="0.3">
      <c r="A11" s="5" t="s">
        <v>21</v>
      </c>
      <c r="B11" s="6" t="s">
        <v>10</v>
      </c>
      <c r="C11" s="52">
        <v>38</v>
      </c>
      <c r="D11" s="52">
        <f>C11</f>
        <v>38</v>
      </c>
      <c r="E11" s="52">
        <f>D11</f>
        <v>38</v>
      </c>
    </row>
    <row r="12" spans="1:7" ht="25.5" x14ac:dyDescent="0.3">
      <c r="A12" s="10" t="s">
        <v>24</v>
      </c>
      <c r="B12" s="6" t="s">
        <v>2</v>
      </c>
      <c r="C12" s="17">
        <f>(C13-C32)/C11</f>
        <v>2979.3555768421052</v>
      </c>
      <c r="D12" s="17">
        <f t="shared" ref="D12:E12" si="0">(D13-D32)/D11</f>
        <v>1489.6777884210526</v>
      </c>
      <c r="E12" s="17">
        <f t="shared" si="0"/>
        <v>1489.6777884210526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113215.51192</v>
      </c>
      <c r="D13" s="49">
        <f t="shared" ref="D13:E13" si="1">D15+D29+D30+D33+D31+D32</f>
        <v>56607.755960000002</v>
      </c>
      <c r="E13" s="49">
        <f t="shared" si="1"/>
        <v>56607.755960000002</v>
      </c>
    </row>
    <row r="14" spans="1:7" x14ac:dyDescent="0.3">
      <c r="A14" s="8" t="s">
        <v>0</v>
      </c>
      <c r="B14" s="9"/>
      <c r="C14" s="17"/>
      <c r="D14" s="22">
        <f t="shared" ref="D14:E33" si="2">C14</f>
        <v>0</v>
      </c>
      <c r="E14" s="22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9">
        <f>C17+C20+C23+C26</f>
        <v>85274.8</v>
      </c>
      <c r="D15" s="99">
        <f t="shared" ref="D15:E15" si="3">D17+D20+D23+D26</f>
        <v>42637.4</v>
      </c>
      <c r="E15" s="99">
        <f t="shared" si="3"/>
        <v>42637.4</v>
      </c>
    </row>
    <row r="16" spans="1:7" x14ac:dyDescent="0.3">
      <c r="A16" s="8" t="s">
        <v>1</v>
      </c>
      <c r="B16" s="9"/>
      <c r="C16" s="17"/>
      <c r="D16" s="22">
        <f t="shared" si="2"/>
        <v>0</v>
      </c>
      <c r="E16" s="22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62">
        <v>10291.1</v>
      </c>
      <c r="D17" s="61">
        <f>C17/2</f>
        <v>5145.55</v>
      </c>
      <c r="E17" s="61">
        <f t="shared" si="2"/>
        <v>5145.55</v>
      </c>
    </row>
    <row r="18" spans="1:6" s="23" customFormat="1" x14ac:dyDescent="0.3">
      <c r="A18" s="27" t="s">
        <v>4</v>
      </c>
      <c r="B18" s="28" t="s">
        <v>3</v>
      </c>
      <c r="C18" s="53">
        <v>3.5</v>
      </c>
      <c r="D18" s="78">
        <f t="shared" si="2"/>
        <v>3.5</v>
      </c>
      <c r="E18" s="78">
        <f t="shared" si="2"/>
        <v>3.5</v>
      </c>
      <c r="F18" s="97">
        <f>C18+C21+C24+C27</f>
        <v>37.25</v>
      </c>
    </row>
    <row r="19" spans="1:6" s="23" customFormat="1" ht="21.95" customHeight="1" x14ac:dyDescent="0.3">
      <c r="A19" s="27" t="s">
        <v>26</v>
      </c>
      <c r="B19" s="21" t="s">
        <v>27</v>
      </c>
      <c r="C19" s="31">
        <f>C17/12/C18*1000</f>
        <v>245026.1904761905</v>
      </c>
      <c r="D19" s="22">
        <f t="shared" si="2"/>
        <v>245026.1904761905</v>
      </c>
      <c r="E19" s="22">
        <f t="shared" si="2"/>
        <v>245026.1904761905</v>
      </c>
    </row>
    <row r="20" spans="1:6" s="23" customFormat="1" ht="25.5" x14ac:dyDescent="0.3">
      <c r="A20" s="20" t="s">
        <v>31</v>
      </c>
      <c r="B20" s="57" t="s">
        <v>2</v>
      </c>
      <c r="C20" s="62">
        <v>48529.4</v>
      </c>
      <c r="D20" s="59">
        <f>C20/2</f>
        <v>24264.7</v>
      </c>
      <c r="E20" s="59">
        <f t="shared" si="2"/>
        <v>24264.7</v>
      </c>
    </row>
    <row r="21" spans="1:6" x14ac:dyDescent="0.3">
      <c r="A21" s="10" t="s">
        <v>4</v>
      </c>
      <c r="B21" s="11" t="s">
        <v>3</v>
      </c>
      <c r="C21" s="32">
        <v>12.75</v>
      </c>
      <c r="D21" s="22">
        <f t="shared" si="2"/>
        <v>12.75</v>
      </c>
      <c r="E21" s="22">
        <f t="shared" si="2"/>
        <v>12.75</v>
      </c>
    </row>
    <row r="22" spans="1:6" ht="21.95" customHeight="1" x14ac:dyDescent="0.3">
      <c r="A22" s="10" t="s">
        <v>26</v>
      </c>
      <c r="B22" s="6" t="s">
        <v>27</v>
      </c>
      <c r="C22" s="31">
        <f>C20/12/C21*1000</f>
        <v>317185.62091503269</v>
      </c>
      <c r="D22" s="22">
        <f t="shared" si="2"/>
        <v>317185.62091503269</v>
      </c>
      <c r="E22" s="22">
        <f t="shared" si="2"/>
        <v>317185.62091503269</v>
      </c>
    </row>
    <row r="23" spans="1:6" ht="39" x14ac:dyDescent="0.3">
      <c r="A23" s="12" t="s">
        <v>37</v>
      </c>
      <c r="B23" s="56" t="s">
        <v>2</v>
      </c>
      <c r="C23" s="62">
        <v>8936.6</v>
      </c>
      <c r="D23" s="59">
        <f>C23/2</f>
        <v>4468.3</v>
      </c>
      <c r="E23" s="76">
        <f t="shared" si="2"/>
        <v>4468.3</v>
      </c>
    </row>
    <row r="24" spans="1:6" x14ac:dyDescent="0.3">
      <c r="A24" s="10" t="s">
        <v>4</v>
      </c>
      <c r="B24" s="11" t="s">
        <v>3</v>
      </c>
      <c r="C24" s="53">
        <v>4</v>
      </c>
      <c r="D24" s="78">
        <f t="shared" si="2"/>
        <v>4</v>
      </c>
      <c r="E24" s="78">
        <f t="shared" si="2"/>
        <v>4</v>
      </c>
    </row>
    <row r="25" spans="1:6" ht="21.95" customHeight="1" x14ac:dyDescent="0.3">
      <c r="A25" s="10" t="s">
        <v>26</v>
      </c>
      <c r="B25" s="6" t="s">
        <v>27</v>
      </c>
      <c r="C25" s="31">
        <f>C23/C24/12*1000</f>
        <v>186179.16666666669</v>
      </c>
      <c r="D25" s="22">
        <f t="shared" si="2"/>
        <v>186179.16666666669</v>
      </c>
      <c r="E25" s="22">
        <f t="shared" si="2"/>
        <v>186179.16666666669</v>
      </c>
    </row>
    <row r="26" spans="1:6" ht="25.5" x14ac:dyDescent="0.3">
      <c r="A26" s="5" t="s">
        <v>23</v>
      </c>
      <c r="B26" s="56" t="s">
        <v>2</v>
      </c>
      <c r="C26" s="62">
        <v>17517.7</v>
      </c>
      <c r="D26" s="61">
        <f>C26/2</f>
        <v>8758.85</v>
      </c>
      <c r="E26" s="61">
        <f t="shared" si="2"/>
        <v>8758.85</v>
      </c>
    </row>
    <row r="27" spans="1:6" x14ac:dyDescent="0.3">
      <c r="A27" s="10" t="s">
        <v>4</v>
      </c>
      <c r="B27" s="11" t="s">
        <v>3</v>
      </c>
      <c r="C27" s="32">
        <v>17</v>
      </c>
      <c r="D27" s="22">
        <f t="shared" si="2"/>
        <v>17</v>
      </c>
      <c r="E27" s="22">
        <f t="shared" si="2"/>
        <v>17</v>
      </c>
    </row>
    <row r="28" spans="1:6" ht="21.95" customHeight="1" x14ac:dyDescent="0.3">
      <c r="A28" s="10" t="s">
        <v>26</v>
      </c>
      <c r="B28" s="6" t="s">
        <v>27</v>
      </c>
      <c r="C28" s="31">
        <f>C26/12/C27*1000</f>
        <v>85871.07843137256</v>
      </c>
      <c r="D28" s="22">
        <f t="shared" si="2"/>
        <v>85871.07843137256</v>
      </c>
      <c r="E28" s="22">
        <f t="shared" si="2"/>
        <v>85871.07843137256</v>
      </c>
    </row>
    <row r="29" spans="1:6" ht="25.5" x14ac:dyDescent="0.3">
      <c r="A29" s="5" t="s">
        <v>5</v>
      </c>
      <c r="B29" s="6" t="s">
        <v>2</v>
      </c>
      <c r="C29" s="49">
        <f>C15*11.54%</f>
        <v>9840.7119199999997</v>
      </c>
      <c r="D29" s="49">
        <f t="shared" ref="D29:E29" si="4">D15*11.54%</f>
        <v>4920.3559599999999</v>
      </c>
      <c r="E29" s="49">
        <f t="shared" si="4"/>
        <v>4920.3559599999999</v>
      </c>
    </row>
    <row r="30" spans="1:6" ht="36.75" x14ac:dyDescent="0.3">
      <c r="A30" s="12" t="s">
        <v>6</v>
      </c>
      <c r="B30" s="6" t="s">
        <v>2</v>
      </c>
      <c r="C30" s="60">
        <v>3479</v>
      </c>
      <c r="D30" s="61">
        <f>C30/2</f>
        <v>1739.5</v>
      </c>
      <c r="E30" s="61">
        <f t="shared" si="2"/>
        <v>1739.5</v>
      </c>
    </row>
    <row r="31" spans="1:6" ht="25.5" x14ac:dyDescent="0.3">
      <c r="A31" s="12" t="s">
        <v>7</v>
      </c>
      <c r="B31" s="6" t="s">
        <v>2</v>
      </c>
      <c r="C31" s="17">
        <v>2500</v>
      </c>
      <c r="D31" s="61">
        <f>C31/2</f>
        <v>1250</v>
      </c>
      <c r="E31" s="22">
        <f t="shared" si="2"/>
        <v>1250</v>
      </c>
    </row>
    <row r="32" spans="1:6" ht="36.75" x14ac:dyDescent="0.3">
      <c r="A32" s="12" t="s">
        <v>8</v>
      </c>
      <c r="B32" s="6" t="s">
        <v>2</v>
      </c>
      <c r="C32" s="60"/>
      <c r="D32" s="61"/>
      <c r="E32" s="61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60">
        <v>12121</v>
      </c>
      <c r="D33" s="61">
        <f>C33/2</f>
        <v>6060.5</v>
      </c>
      <c r="E33" s="61">
        <f t="shared" si="2"/>
        <v>6060.5</v>
      </c>
    </row>
    <row r="34" spans="1:5" x14ac:dyDescent="0.3">
      <c r="C34" s="18">
        <f>C33+C32+C31+C30+C29+C15</f>
        <v>113215.51192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11" sqref="C11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6" width="15.42578125" style="36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  <c r="F1" s="88"/>
    </row>
    <row r="2" spans="1:7" x14ac:dyDescent="0.3">
      <c r="A2" s="116" t="s">
        <v>67</v>
      </c>
      <c r="B2" s="116"/>
      <c r="C2" s="116"/>
      <c r="D2" s="116"/>
      <c r="E2" s="116"/>
      <c r="F2" s="88"/>
    </row>
    <row r="3" spans="1:7" x14ac:dyDescent="0.3">
      <c r="A3" s="1"/>
    </row>
    <row r="4" spans="1:7" x14ac:dyDescent="0.3">
      <c r="A4" s="117" t="s">
        <v>29</v>
      </c>
      <c r="B4" s="117"/>
      <c r="C4" s="117"/>
      <c r="D4" s="117"/>
      <c r="E4" s="117"/>
      <c r="F4" s="79"/>
    </row>
    <row r="5" spans="1:7" ht="15.75" customHeight="1" x14ac:dyDescent="0.3">
      <c r="A5" s="118" t="s">
        <v>16</v>
      </c>
      <c r="B5" s="118"/>
      <c r="C5" s="118"/>
      <c r="D5" s="118"/>
      <c r="E5" s="118"/>
      <c r="F5" s="80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ht="20.25" customHeight="1" x14ac:dyDescent="0.3">
      <c r="A9" s="119" t="s">
        <v>28</v>
      </c>
      <c r="B9" s="120" t="s">
        <v>18</v>
      </c>
      <c r="C9" s="121" t="s">
        <v>68</v>
      </c>
      <c r="D9" s="121"/>
      <c r="E9" s="121"/>
      <c r="F9" s="81"/>
    </row>
    <row r="10" spans="1:7" ht="40.5" x14ac:dyDescent="0.3">
      <c r="A10" s="119"/>
      <c r="B10" s="120"/>
      <c r="C10" s="37" t="s">
        <v>19</v>
      </c>
      <c r="D10" s="37" t="s">
        <v>20</v>
      </c>
      <c r="E10" s="93" t="s">
        <v>14</v>
      </c>
      <c r="F10" s="37" t="s">
        <v>19</v>
      </c>
    </row>
    <row r="11" spans="1:7" x14ac:dyDescent="0.3">
      <c r="A11" s="5" t="s">
        <v>21</v>
      </c>
      <c r="B11" s="6" t="s">
        <v>10</v>
      </c>
      <c r="C11" s="52">
        <v>1726</v>
      </c>
      <c r="D11" s="52">
        <v>1726</v>
      </c>
      <c r="E11" s="52">
        <v>1726</v>
      </c>
      <c r="F11" s="52">
        <v>1726</v>
      </c>
    </row>
    <row r="12" spans="1:7" ht="25.5" x14ac:dyDescent="0.3">
      <c r="A12" s="10" t="s">
        <v>24</v>
      </c>
      <c r="B12" s="6" t="s">
        <v>2</v>
      </c>
      <c r="C12" s="19">
        <v>1538.7322604171495</v>
      </c>
      <c r="D12" s="19">
        <v>439.84754514484354</v>
      </c>
      <c r="E12" s="19">
        <v>439.67373286210892</v>
      </c>
      <c r="F12" s="19">
        <v>1538.7323290845886</v>
      </c>
    </row>
    <row r="13" spans="1:7" ht="25.5" x14ac:dyDescent="0.3">
      <c r="A13" s="5" t="s">
        <v>11</v>
      </c>
      <c r="B13" s="6" t="s">
        <v>2</v>
      </c>
      <c r="C13" s="63">
        <v>2720555.88148</v>
      </c>
      <c r="D13" s="63">
        <v>780500.11291999999</v>
      </c>
      <c r="E13" s="63">
        <v>779063.86291999999</v>
      </c>
      <c r="F13" s="63">
        <v>2720556</v>
      </c>
      <c r="G13" s="83">
        <v>-0.11852000001817942</v>
      </c>
    </row>
    <row r="14" spans="1:7" x14ac:dyDescent="0.3">
      <c r="A14" s="8" t="s">
        <v>0</v>
      </c>
      <c r="B14" s="9"/>
      <c r="C14" s="39">
        <v>0</v>
      </c>
      <c r="D14" s="39">
        <v>0</v>
      </c>
      <c r="E14" s="39">
        <v>0</v>
      </c>
      <c r="F14" s="39">
        <v>0</v>
      </c>
    </row>
    <row r="15" spans="1:7" ht="25.5" x14ac:dyDescent="0.3">
      <c r="A15" s="5" t="s">
        <v>12</v>
      </c>
      <c r="B15" s="6" t="s">
        <v>2</v>
      </c>
      <c r="C15" s="63">
        <v>2152764.6</v>
      </c>
      <c r="D15" s="87">
        <v>624599.4</v>
      </c>
      <c r="E15" s="87">
        <v>624599.4</v>
      </c>
      <c r="F15" s="87">
        <v>2152765</v>
      </c>
      <c r="G15" s="83">
        <v>-0.39999999990686774</v>
      </c>
    </row>
    <row r="16" spans="1:7" x14ac:dyDescent="0.3">
      <c r="A16" s="8" t="s">
        <v>1</v>
      </c>
      <c r="B16" s="9"/>
      <c r="C16" s="39">
        <v>0</v>
      </c>
      <c r="D16" s="39">
        <v>0</v>
      </c>
      <c r="E16" s="39">
        <v>0</v>
      </c>
      <c r="F16" s="39">
        <v>0</v>
      </c>
      <c r="G16" s="83">
        <v>0</v>
      </c>
    </row>
    <row r="17" spans="1:7" ht="25.5" x14ac:dyDescent="0.3">
      <c r="A17" s="5" t="s">
        <v>13</v>
      </c>
      <c r="B17" s="56" t="s">
        <v>2</v>
      </c>
      <c r="C17" s="48">
        <v>152214.5</v>
      </c>
      <c r="D17" s="48">
        <v>43553.625</v>
      </c>
      <c r="E17" s="48">
        <v>43553.625</v>
      </c>
      <c r="F17" s="48">
        <v>0</v>
      </c>
      <c r="G17" s="83"/>
    </row>
    <row r="18" spans="1:7" x14ac:dyDescent="0.3">
      <c r="A18" s="10" t="s">
        <v>4</v>
      </c>
      <c r="B18" s="11" t="s">
        <v>3</v>
      </c>
      <c r="C18" s="86">
        <v>59</v>
      </c>
      <c r="D18" s="86">
        <v>59</v>
      </c>
      <c r="E18" s="86">
        <v>59</v>
      </c>
      <c r="F18" s="86" t="e">
        <v>#VALUE!</v>
      </c>
      <c r="G18" s="83"/>
    </row>
    <row r="19" spans="1:7" ht="21.95" customHeight="1" x14ac:dyDescent="0.3">
      <c r="A19" s="10" t="s">
        <v>26</v>
      </c>
      <c r="B19" s="6" t="s">
        <v>27</v>
      </c>
      <c r="C19" s="35">
        <v>214992.23163841807</v>
      </c>
      <c r="D19" s="35">
        <v>214992.23163841807</v>
      </c>
      <c r="E19" s="35">
        <v>214992.23163841807</v>
      </c>
      <c r="F19" s="35" t="e">
        <v>#VALUE!</v>
      </c>
      <c r="G19" s="83"/>
    </row>
    <row r="20" spans="1:7" ht="25.5" x14ac:dyDescent="0.3">
      <c r="A20" s="5" t="s">
        <v>22</v>
      </c>
      <c r="B20" s="56" t="s">
        <v>2</v>
      </c>
      <c r="C20" s="48">
        <v>1554358.9999999998</v>
      </c>
      <c r="D20" s="48">
        <v>468996.49999999994</v>
      </c>
      <c r="E20" s="48">
        <v>468996.49999999994</v>
      </c>
      <c r="F20" s="48">
        <v>0</v>
      </c>
      <c r="G20" s="83"/>
    </row>
    <row r="21" spans="1:7" x14ac:dyDescent="0.3">
      <c r="A21" s="10" t="s">
        <v>4</v>
      </c>
      <c r="B21" s="11" t="s">
        <v>3</v>
      </c>
      <c r="C21" s="86">
        <v>496.38000000000005</v>
      </c>
      <c r="D21" s="86">
        <v>496.38000000000005</v>
      </c>
      <c r="E21" s="86">
        <v>496.38000000000005</v>
      </c>
      <c r="F21" s="86">
        <v>0</v>
      </c>
      <c r="G21" s="83"/>
    </row>
    <row r="22" spans="1:7" ht="21.95" customHeight="1" x14ac:dyDescent="0.3">
      <c r="A22" s="10" t="s">
        <v>26</v>
      </c>
      <c r="B22" s="6" t="s">
        <v>27</v>
      </c>
      <c r="C22" s="35">
        <v>260949.1048524651</v>
      </c>
      <c r="D22" s="35">
        <v>260949.1048524651</v>
      </c>
      <c r="E22" s="35">
        <v>260949.1048524651</v>
      </c>
      <c r="F22" s="35" t="e">
        <v>#DIV/0!</v>
      </c>
      <c r="G22" s="83"/>
    </row>
    <row r="23" spans="1:7" ht="57" x14ac:dyDescent="0.3">
      <c r="A23" s="12" t="s">
        <v>37</v>
      </c>
      <c r="B23" s="56" t="s">
        <v>2</v>
      </c>
      <c r="C23" s="48">
        <v>142145.5</v>
      </c>
      <c r="D23" s="48">
        <v>41537.875</v>
      </c>
      <c r="E23" s="48">
        <v>41035.487500000003</v>
      </c>
      <c r="F23" s="48">
        <v>0</v>
      </c>
      <c r="G23" s="83"/>
    </row>
    <row r="24" spans="1:7" x14ac:dyDescent="0.3">
      <c r="A24" s="10" t="s">
        <v>4</v>
      </c>
      <c r="B24" s="11" t="s">
        <v>3</v>
      </c>
      <c r="C24" s="85">
        <v>82.75</v>
      </c>
      <c r="D24" s="85">
        <v>82.75</v>
      </c>
      <c r="E24" s="85">
        <v>82.75</v>
      </c>
      <c r="F24" s="85">
        <v>0</v>
      </c>
      <c r="G24" s="83"/>
    </row>
    <row r="25" spans="1:7" ht="21.95" customHeight="1" x14ac:dyDescent="0.3">
      <c r="A25" s="10" t="s">
        <v>26</v>
      </c>
      <c r="B25" s="6" t="s">
        <v>27</v>
      </c>
      <c r="C25" s="35">
        <v>143147.53272910375</v>
      </c>
      <c r="D25" s="35">
        <v>143147.53272910375</v>
      </c>
      <c r="E25" s="35">
        <v>143147.53272910375</v>
      </c>
      <c r="F25" s="35" t="e">
        <v>#DIV/0!</v>
      </c>
      <c r="G25" s="83"/>
    </row>
    <row r="26" spans="1:7" ht="25.5" x14ac:dyDescent="0.3">
      <c r="A26" s="5" t="s">
        <v>23</v>
      </c>
      <c r="B26" s="56" t="s">
        <v>2</v>
      </c>
      <c r="C26" s="48">
        <v>304045.60000000009</v>
      </c>
      <c r="D26" s="48">
        <v>76011.400000000023</v>
      </c>
      <c r="E26" s="48">
        <v>73913.800000000017</v>
      </c>
      <c r="F26" s="48">
        <v>0</v>
      </c>
      <c r="G26" s="83"/>
    </row>
    <row r="27" spans="1:7" x14ac:dyDescent="0.3">
      <c r="A27" s="10" t="s">
        <v>4</v>
      </c>
      <c r="B27" s="11" t="s">
        <v>3</v>
      </c>
      <c r="C27" s="85">
        <v>388.25</v>
      </c>
      <c r="D27" s="85">
        <v>388.25</v>
      </c>
      <c r="E27" s="85">
        <v>388.25</v>
      </c>
      <c r="F27" s="85">
        <v>0</v>
      </c>
      <c r="G27" s="83"/>
    </row>
    <row r="28" spans="1:7" ht="21.95" customHeight="1" x14ac:dyDescent="0.3">
      <c r="A28" s="10" t="s">
        <v>26</v>
      </c>
      <c r="B28" s="6" t="s">
        <v>27</v>
      </c>
      <c r="C28" s="35">
        <v>65259.841167632556</v>
      </c>
      <c r="D28" s="35">
        <v>65259.841167632556</v>
      </c>
      <c r="E28" s="35">
        <v>65259.841167632556</v>
      </c>
      <c r="F28" s="35" t="e">
        <v>#DIV/0!</v>
      </c>
      <c r="G28" s="83"/>
    </row>
    <row r="29" spans="1:7" ht="25.5" x14ac:dyDescent="0.3">
      <c r="A29" s="5" t="s">
        <v>5</v>
      </c>
      <c r="B29" s="6" t="s">
        <v>2</v>
      </c>
      <c r="C29" s="63">
        <v>240691.98147999999</v>
      </c>
      <c r="D29" s="84">
        <v>69830.212920000005</v>
      </c>
      <c r="E29" s="84">
        <v>69830.212920000005</v>
      </c>
      <c r="F29" s="84">
        <v>240692</v>
      </c>
      <c r="G29" s="83">
        <v>-1.8520000012358651E-2</v>
      </c>
    </row>
    <row r="30" spans="1:7" ht="52.5" x14ac:dyDescent="0.3">
      <c r="A30" s="12" t="s">
        <v>6</v>
      </c>
      <c r="B30" s="6" t="s">
        <v>2</v>
      </c>
      <c r="C30" s="63">
        <v>122533</v>
      </c>
      <c r="D30" s="87">
        <v>30633.25</v>
      </c>
      <c r="E30" s="87">
        <v>30633.25</v>
      </c>
      <c r="F30" s="87">
        <v>122533</v>
      </c>
      <c r="G30" s="83">
        <v>0</v>
      </c>
    </row>
    <row r="31" spans="1:7" ht="40.5" x14ac:dyDescent="0.3">
      <c r="A31" s="12" t="s">
        <v>7</v>
      </c>
      <c r="B31" s="6" t="s">
        <v>2</v>
      </c>
      <c r="C31" s="63">
        <v>13208</v>
      </c>
      <c r="D31" s="48">
        <v>5461.5</v>
      </c>
      <c r="E31" s="48">
        <v>5161.5</v>
      </c>
      <c r="F31" s="48">
        <v>13208</v>
      </c>
      <c r="G31" s="83">
        <v>0</v>
      </c>
    </row>
    <row r="32" spans="1:7" ht="52.5" x14ac:dyDescent="0.3">
      <c r="A32" s="12" t="s">
        <v>8</v>
      </c>
      <c r="B32" s="6" t="s">
        <v>2</v>
      </c>
      <c r="C32" s="63">
        <v>64704</v>
      </c>
      <c r="D32" s="67">
        <v>21323.25</v>
      </c>
      <c r="E32" s="67">
        <v>20187</v>
      </c>
      <c r="F32" s="82">
        <v>64704</v>
      </c>
      <c r="G32" s="83">
        <v>0</v>
      </c>
    </row>
    <row r="33" spans="1:7" ht="54" customHeight="1" x14ac:dyDescent="0.3">
      <c r="A33" s="12" t="s">
        <v>9</v>
      </c>
      <c r="B33" s="6" t="s">
        <v>2</v>
      </c>
      <c r="C33" s="84">
        <v>126654.3</v>
      </c>
      <c r="D33" s="84">
        <v>28652.5</v>
      </c>
      <c r="E33" s="84">
        <v>28652.5</v>
      </c>
      <c r="F33" s="84">
        <v>126654</v>
      </c>
      <c r="G33" s="83">
        <v>0.30000000000291038</v>
      </c>
    </row>
    <row r="34" spans="1:7" x14ac:dyDescent="0.3">
      <c r="C34" s="36">
        <v>2720555.88148</v>
      </c>
      <c r="D34" s="36">
        <v>780500.11291999999</v>
      </c>
      <c r="E34" s="36">
        <v>779063.86291999999</v>
      </c>
      <c r="F34" s="36">
        <v>2720556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0.25" customHeight="1" x14ac:dyDescent="0.3">
      <c r="A4" s="122" t="s">
        <v>52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44</v>
      </c>
      <c r="D11" s="52">
        <f>C11</f>
        <v>44</v>
      </c>
      <c r="E11" s="52">
        <f>D11</f>
        <v>44</v>
      </c>
    </row>
    <row r="12" spans="1:7" ht="25.5" x14ac:dyDescent="0.3">
      <c r="A12" s="10" t="s">
        <v>24</v>
      </c>
      <c r="B12" s="6" t="s">
        <v>2</v>
      </c>
      <c r="C12" s="19">
        <f>(C13-C32)/C11</f>
        <v>2855.8621713636367</v>
      </c>
      <c r="D12" s="19">
        <f t="shared" ref="D12:E12" si="0">(D13-D32)/D11</f>
        <v>1045.5352081818182</v>
      </c>
      <c r="E12" s="19">
        <f t="shared" si="0"/>
        <v>1045.5352081818182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125657.93554000001</v>
      </c>
      <c r="D13" s="49">
        <f t="shared" ref="D13:E13" si="1">D15+D29+D30+D33+D31+D32</f>
        <v>46003.549160000002</v>
      </c>
      <c r="E13" s="49">
        <f t="shared" si="1"/>
        <v>46003.549160000002</v>
      </c>
    </row>
    <row r="14" spans="1:7" x14ac:dyDescent="0.3">
      <c r="A14" s="8" t="s">
        <v>0</v>
      </c>
      <c r="B14" s="9"/>
      <c r="C14" s="19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98560.1</v>
      </c>
      <c r="D15" s="96">
        <f t="shared" ref="D15:E15" si="3">D17+D20+D23+D26</f>
        <v>34195.4</v>
      </c>
      <c r="E15" s="96">
        <f t="shared" si="3"/>
        <v>34195.4</v>
      </c>
    </row>
    <row r="16" spans="1:7" x14ac:dyDescent="0.3">
      <c r="A16" s="8" t="s">
        <v>1</v>
      </c>
      <c r="B16" s="9"/>
      <c r="C16" s="19"/>
      <c r="D16" s="35">
        <f t="shared" si="2"/>
        <v>0</v>
      </c>
      <c r="E16" s="35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8">
        <v>11452.7</v>
      </c>
      <c r="D17" s="59">
        <f>C17/2</f>
        <v>5726.35</v>
      </c>
      <c r="E17" s="59">
        <f t="shared" si="2"/>
        <v>5726.35</v>
      </c>
    </row>
    <row r="18" spans="1:6" s="23" customFormat="1" x14ac:dyDescent="0.3">
      <c r="A18" s="27" t="s">
        <v>4</v>
      </c>
      <c r="B18" s="28" t="s">
        <v>3</v>
      </c>
      <c r="C18" s="45">
        <v>4</v>
      </c>
      <c r="D18" s="35">
        <f t="shared" si="2"/>
        <v>4</v>
      </c>
      <c r="E18" s="35">
        <f t="shared" si="2"/>
        <v>4</v>
      </c>
      <c r="F18" s="97">
        <f>C18+C21+C24+C27</f>
        <v>39.840000000000003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238797.91666666669</v>
      </c>
      <c r="D19" s="35">
        <f t="shared" si="2"/>
        <v>238797.91666666669</v>
      </c>
      <c r="E19" s="35">
        <f t="shared" si="2"/>
        <v>238797.91666666669</v>
      </c>
    </row>
    <row r="20" spans="1:6" s="23" customFormat="1" ht="25.5" x14ac:dyDescent="0.3">
      <c r="A20" s="20" t="s">
        <v>31</v>
      </c>
      <c r="B20" s="57" t="s">
        <v>2</v>
      </c>
      <c r="C20" s="58">
        <v>60338.6</v>
      </c>
      <c r="D20" s="59">
        <f>C20/4</f>
        <v>15084.65</v>
      </c>
      <c r="E20" s="59">
        <f t="shared" si="2"/>
        <v>15084.65</v>
      </c>
    </row>
    <row r="21" spans="1:6" s="23" customFormat="1" x14ac:dyDescent="0.3">
      <c r="A21" s="27" t="s">
        <v>4</v>
      </c>
      <c r="B21" s="28" t="s">
        <v>3</v>
      </c>
      <c r="C21" s="45">
        <v>15.84</v>
      </c>
      <c r="D21" s="35">
        <f t="shared" si="2"/>
        <v>15.84</v>
      </c>
      <c r="E21" s="35">
        <f t="shared" si="2"/>
        <v>15.84</v>
      </c>
    </row>
    <row r="22" spans="1:6" s="23" customFormat="1" ht="21.95" customHeight="1" x14ac:dyDescent="0.3">
      <c r="A22" s="27" t="s">
        <v>26</v>
      </c>
      <c r="B22" s="21" t="s">
        <v>27</v>
      </c>
      <c r="C22" s="44">
        <f>C20/12/C21*1000</f>
        <v>317437.92087542085</v>
      </c>
      <c r="D22" s="35">
        <f t="shared" si="2"/>
        <v>317437.92087542085</v>
      </c>
      <c r="E22" s="35">
        <f t="shared" si="2"/>
        <v>317437.92087542085</v>
      </c>
    </row>
    <row r="23" spans="1:6" ht="39" x14ac:dyDescent="0.3">
      <c r="A23" s="12" t="s">
        <v>37</v>
      </c>
      <c r="B23" s="56" t="s">
        <v>2</v>
      </c>
      <c r="C23" s="58">
        <v>10087.299999999999</v>
      </c>
      <c r="D23" s="59">
        <f>C23/2</f>
        <v>5043.6499999999996</v>
      </c>
      <c r="E23" s="59">
        <f t="shared" si="2"/>
        <v>5043.6499999999996</v>
      </c>
    </row>
    <row r="24" spans="1:6" x14ac:dyDescent="0.3">
      <c r="A24" s="10" t="s">
        <v>4</v>
      </c>
      <c r="B24" s="11" t="s">
        <v>3</v>
      </c>
      <c r="C24" s="45">
        <v>4</v>
      </c>
      <c r="D24" s="35">
        <f t="shared" si="2"/>
        <v>4</v>
      </c>
      <c r="E24" s="35">
        <f t="shared" si="2"/>
        <v>4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210152.08333333331</v>
      </c>
      <c r="D25" s="35">
        <f t="shared" si="2"/>
        <v>210152.08333333331</v>
      </c>
      <c r="E25" s="35">
        <f t="shared" si="2"/>
        <v>210152.08333333331</v>
      </c>
    </row>
    <row r="26" spans="1:6" ht="25.5" x14ac:dyDescent="0.3">
      <c r="A26" s="5" t="s">
        <v>23</v>
      </c>
      <c r="B26" s="56" t="s">
        <v>2</v>
      </c>
      <c r="C26" s="58">
        <v>16681.5</v>
      </c>
      <c r="D26" s="59">
        <f>C26/2</f>
        <v>8340.75</v>
      </c>
      <c r="E26" s="59">
        <f t="shared" si="2"/>
        <v>8340.75</v>
      </c>
    </row>
    <row r="27" spans="1:6" x14ac:dyDescent="0.3">
      <c r="A27" s="10" t="s">
        <v>4</v>
      </c>
      <c r="B27" s="11" t="s">
        <v>3</v>
      </c>
      <c r="C27" s="45">
        <v>16</v>
      </c>
      <c r="D27" s="35">
        <f t="shared" si="2"/>
        <v>16</v>
      </c>
      <c r="E27" s="35">
        <f t="shared" si="2"/>
        <v>16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86882.8125</v>
      </c>
      <c r="D28" s="35">
        <f t="shared" si="2"/>
        <v>86882.8125</v>
      </c>
      <c r="E28" s="35">
        <f t="shared" si="2"/>
        <v>86882.8125</v>
      </c>
    </row>
    <row r="29" spans="1:6" ht="25.5" x14ac:dyDescent="0.3">
      <c r="A29" s="5" t="s">
        <v>5</v>
      </c>
      <c r="B29" s="6" t="s">
        <v>2</v>
      </c>
      <c r="C29" s="49">
        <f>C15*11.54%</f>
        <v>11373.83554</v>
      </c>
      <c r="D29" s="49">
        <f t="shared" ref="D29:E29" si="4">D15*11.54%</f>
        <v>3946.1491599999999</v>
      </c>
      <c r="E29" s="49">
        <f t="shared" si="4"/>
        <v>3946.1491599999999</v>
      </c>
    </row>
    <row r="30" spans="1:6" ht="36.75" x14ac:dyDescent="0.3">
      <c r="A30" s="12" t="s">
        <v>6</v>
      </c>
      <c r="B30" s="6" t="s">
        <v>2</v>
      </c>
      <c r="C30" s="49">
        <v>2966</v>
      </c>
      <c r="D30" s="59">
        <f>C30/2</f>
        <v>1483</v>
      </c>
      <c r="E30" s="59">
        <f t="shared" si="2"/>
        <v>1483</v>
      </c>
    </row>
    <row r="31" spans="1:6" ht="25.5" x14ac:dyDescent="0.3">
      <c r="A31" s="12" t="s">
        <v>7</v>
      </c>
      <c r="B31" s="6" t="s">
        <v>2</v>
      </c>
      <c r="C31" s="19">
        <v>2500</v>
      </c>
      <c r="D31" s="59">
        <f>C31/2</f>
        <v>1250</v>
      </c>
      <c r="E31" s="35">
        <f t="shared" si="2"/>
        <v>1250</v>
      </c>
    </row>
    <row r="32" spans="1:6" ht="36.75" x14ac:dyDescent="0.3">
      <c r="A32" s="12" t="s">
        <v>8</v>
      </c>
      <c r="B32" s="6" t="s">
        <v>2</v>
      </c>
      <c r="C32" s="49"/>
      <c r="D32" s="59">
        <f t="shared" si="2"/>
        <v>0</v>
      </c>
      <c r="E32" s="5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49">
        <v>10258</v>
      </c>
      <c r="D33" s="59">
        <f>C33/2</f>
        <v>5129</v>
      </c>
      <c r="E33" s="59">
        <f t="shared" si="2"/>
        <v>5129</v>
      </c>
    </row>
    <row r="34" spans="1:5" x14ac:dyDescent="0.3">
      <c r="C34" s="18">
        <f>C33+C32+C31+C30+C29+C15</f>
        <v>125657.93554000001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x14ac:dyDescent="0.3">
      <c r="A4" s="117" t="s">
        <v>36</v>
      </c>
      <c r="B4" s="117"/>
      <c r="C4" s="117"/>
      <c r="D4" s="117"/>
      <c r="E4" s="117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79</v>
      </c>
      <c r="D11" s="52">
        <f>C11</f>
        <v>79</v>
      </c>
      <c r="E11" s="52">
        <f>D11</f>
        <v>79</v>
      </c>
    </row>
    <row r="12" spans="1:7" ht="25.5" x14ac:dyDescent="0.3">
      <c r="A12" s="10" t="s">
        <v>24</v>
      </c>
      <c r="B12" s="6" t="s">
        <v>2</v>
      </c>
      <c r="C12" s="19">
        <f>(C13-C32)/C11</f>
        <v>1666.7977718987343</v>
      </c>
      <c r="D12" s="19">
        <f t="shared" ref="D12:E12" si="0">(D13-D32)/D11</f>
        <v>601.62900221518976</v>
      </c>
      <c r="E12" s="19">
        <f t="shared" si="0"/>
        <v>601.62900221518976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131677.02398</v>
      </c>
      <c r="D13" s="49">
        <f t="shared" ref="D13:E13" si="1">D15+D29+D30+D33+D31+D32</f>
        <v>47528.691174999993</v>
      </c>
      <c r="E13" s="49">
        <f t="shared" si="1"/>
        <v>47528.691174999993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100808.69999999998</v>
      </c>
      <c r="D15" s="96">
        <f t="shared" ref="D15:E15" si="3">D17+D20+D23+D26</f>
        <v>33988.874999999993</v>
      </c>
      <c r="E15" s="96">
        <f t="shared" si="3"/>
        <v>33988.874999999993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8">
        <v>10660.2</v>
      </c>
      <c r="D17" s="49">
        <f>C17/2</f>
        <v>5330.1</v>
      </c>
      <c r="E17" s="49">
        <f t="shared" si="2"/>
        <v>5330.1</v>
      </c>
    </row>
    <row r="18" spans="1:6" s="23" customFormat="1" x14ac:dyDescent="0.3">
      <c r="A18" s="27" t="s">
        <v>4</v>
      </c>
      <c r="B18" s="28" t="s">
        <v>3</v>
      </c>
      <c r="C18" s="45">
        <v>4.5</v>
      </c>
      <c r="D18" s="19">
        <f t="shared" si="2"/>
        <v>4.5</v>
      </c>
      <c r="E18" s="19">
        <f t="shared" si="2"/>
        <v>4.5</v>
      </c>
      <c r="F18" s="97">
        <f>C18+C21+C24+C27</f>
        <v>39.53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197611.11111111112</v>
      </c>
      <c r="D19" s="19">
        <f t="shared" si="2"/>
        <v>197611.11111111112</v>
      </c>
      <c r="E19" s="19">
        <f t="shared" si="2"/>
        <v>197611.11111111112</v>
      </c>
    </row>
    <row r="20" spans="1:6" s="23" customFormat="1" ht="25.5" x14ac:dyDescent="0.3">
      <c r="A20" s="20" t="s">
        <v>31</v>
      </c>
      <c r="B20" s="57" t="s">
        <v>2</v>
      </c>
      <c r="C20" s="58">
        <v>65661.899999999994</v>
      </c>
      <c r="D20" s="49">
        <f>C20/4</f>
        <v>16415.474999999999</v>
      </c>
      <c r="E20" s="49">
        <f t="shared" si="2"/>
        <v>16415.474999999999</v>
      </c>
    </row>
    <row r="21" spans="1:6" s="23" customFormat="1" x14ac:dyDescent="0.3">
      <c r="A21" s="27" t="s">
        <v>4</v>
      </c>
      <c r="B21" s="28" t="s">
        <v>3</v>
      </c>
      <c r="C21" s="45">
        <v>16.03</v>
      </c>
      <c r="D21" s="19">
        <f t="shared" si="2"/>
        <v>16.03</v>
      </c>
      <c r="E21" s="19">
        <f t="shared" si="2"/>
        <v>16.03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341349.03306300682</v>
      </c>
      <c r="D22" s="19">
        <f t="shared" si="2"/>
        <v>341349.03306300682</v>
      </c>
      <c r="E22" s="19">
        <f t="shared" si="2"/>
        <v>341349.03306300682</v>
      </c>
    </row>
    <row r="23" spans="1:6" ht="39" x14ac:dyDescent="0.3">
      <c r="A23" s="12" t="s">
        <v>37</v>
      </c>
      <c r="B23" s="56" t="s">
        <v>2</v>
      </c>
      <c r="C23" s="58">
        <v>8350.7000000000007</v>
      </c>
      <c r="D23" s="49">
        <f>C23/2</f>
        <v>4175.3500000000004</v>
      </c>
      <c r="E23" s="49">
        <f t="shared" si="2"/>
        <v>4175.3500000000004</v>
      </c>
    </row>
    <row r="24" spans="1:6" x14ac:dyDescent="0.3">
      <c r="A24" s="10" t="s">
        <v>4</v>
      </c>
      <c r="B24" s="11" t="s">
        <v>3</v>
      </c>
      <c r="C24" s="45">
        <v>3.5</v>
      </c>
      <c r="D24" s="19">
        <f t="shared" si="2"/>
        <v>3.5</v>
      </c>
      <c r="E24" s="19">
        <f t="shared" si="2"/>
        <v>3.5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198826.1904761905</v>
      </c>
      <c r="D25" s="19">
        <f t="shared" si="2"/>
        <v>198826.1904761905</v>
      </c>
      <c r="E25" s="19">
        <f t="shared" si="2"/>
        <v>198826.1904761905</v>
      </c>
    </row>
    <row r="26" spans="1:6" ht="25.5" x14ac:dyDescent="0.3">
      <c r="A26" s="5" t="s">
        <v>23</v>
      </c>
      <c r="B26" s="56" t="s">
        <v>2</v>
      </c>
      <c r="C26" s="58">
        <v>16135.9</v>
      </c>
      <c r="D26" s="49">
        <f>C26/2</f>
        <v>8067.95</v>
      </c>
      <c r="E26" s="49">
        <f t="shared" si="2"/>
        <v>8067.95</v>
      </c>
    </row>
    <row r="27" spans="1:6" x14ac:dyDescent="0.3">
      <c r="A27" s="10" t="s">
        <v>4</v>
      </c>
      <c r="B27" s="11" t="s">
        <v>3</v>
      </c>
      <c r="C27" s="45">
        <v>15.5</v>
      </c>
      <c r="D27" s="19">
        <f t="shared" si="2"/>
        <v>15.5</v>
      </c>
      <c r="E27" s="19">
        <f t="shared" si="2"/>
        <v>15.5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86752.150537634414</v>
      </c>
      <c r="D28" s="19">
        <f t="shared" si="2"/>
        <v>86752.150537634414</v>
      </c>
      <c r="E28" s="19">
        <f t="shared" si="2"/>
        <v>86752.150537634414</v>
      </c>
    </row>
    <row r="29" spans="1:6" ht="25.5" x14ac:dyDescent="0.3">
      <c r="A29" s="5" t="s">
        <v>5</v>
      </c>
      <c r="B29" s="6" t="s">
        <v>2</v>
      </c>
      <c r="C29" s="49">
        <f>C15*11.54%</f>
        <v>11633.323979999997</v>
      </c>
      <c r="D29" s="49">
        <f t="shared" ref="D29:E29" si="4">D15*11.54%</f>
        <v>3922.3161749999986</v>
      </c>
      <c r="E29" s="49">
        <f t="shared" si="4"/>
        <v>3922.3161749999986</v>
      </c>
    </row>
    <row r="30" spans="1:6" ht="36.75" x14ac:dyDescent="0.3">
      <c r="A30" s="12" t="s">
        <v>6</v>
      </c>
      <c r="B30" s="6" t="s">
        <v>2</v>
      </c>
      <c r="C30" s="49">
        <v>3260</v>
      </c>
      <c r="D30" s="49">
        <f>C30/2</f>
        <v>1630</v>
      </c>
      <c r="E30" s="49">
        <f t="shared" si="2"/>
        <v>1630</v>
      </c>
    </row>
    <row r="31" spans="1:6" ht="25.5" x14ac:dyDescent="0.3">
      <c r="A31" s="12" t="s">
        <v>7</v>
      </c>
      <c r="B31" s="6" t="s">
        <v>2</v>
      </c>
      <c r="C31" s="19">
        <v>2500</v>
      </c>
      <c r="D31" s="49">
        <f>C31/2</f>
        <v>1250</v>
      </c>
      <c r="E31" s="19">
        <f t="shared" si="2"/>
        <v>1250</v>
      </c>
    </row>
    <row r="32" spans="1:6" ht="36.75" x14ac:dyDescent="0.3">
      <c r="A32" s="12" t="s">
        <v>8</v>
      </c>
      <c r="B32" s="6" t="s">
        <v>2</v>
      </c>
      <c r="C32" s="69"/>
      <c r="D32" s="70"/>
      <c r="E32" s="70"/>
    </row>
    <row r="33" spans="1:5" ht="38.25" customHeight="1" x14ac:dyDescent="0.3">
      <c r="A33" s="12" t="s">
        <v>9</v>
      </c>
      <c r="B33" s="6" t="s">
        <v>2</v>
      </c>
      <c r="C33" s="65">
        <v>13475</v>
      </c>
      <c r="D33" s="49">
        <f>C33/2</f>
        <v>6737.5</v>
      </c>
      <c r="E33" s="49">
        <f t="shared" si="2"/>
        <v>6737.5</v>
      </c>
    </row>
    <row r="34" spans="1:5" x14ac:dyDescent="0.3">
      <c r="C34" s="18">
        <f>C33+C32+C31+C30+C29+C15</f>
        <v>131677.02397999997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5.75" customHeight="1" x14ac:dyDescent="0.3">
      <c r="A4" s="122" t="s">
        <v>51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17</v>
      </c>
      <c r="D11" s="52">
        <f>C11</f>
        <v>17</v>
      </c>
      <c r="E11" s="52">
        <f>D11</f>
        <v>17</v>
      </c>
    </row>
    <row r="12" spans="1:7" ht="25.5" x14ac:dyDescent="0.3">
      <c r="A12" s="10" t="s">
        <v>24</v>
      </c>
      <c r="B12" s="6" t="s">
        <v>2</v>
      </c>
      <c r="C12" s="19">
        <f>(C13-C32)/C11</f>
        <v>3414.5602835294112</v>
      </c>
      <c r="D12" s="19">
        <f t="shared" ref="D12:E12" si="0">(D13-D32)/D11</f>
        <v>1751.0889652941173</v>
      </c>
      <c r="E12" s="19">
        <f t="shared" si="0"/>
        <v>1751.0889652941173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58047.524819999991</v>
      </c>
      <c r="D13" s="49">
        <f t="shared" ref="D13:E13" si="1">D15+D29+D30+D33+D31+D32</f>
        <v>29768.512409999996</v>
      </c>
      <c r="E13" s="49">
        <f t="shared" si="1"/>
        <v>29768.512409999996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42363.299999999996</v>
      </c>
      <c r="D15" s="96">
        <f t="shared" ref="D15:E15" si="3">D17+D20+D23+D26</f>
        <v>21181.649999999998</v>
      </c>
      <c r="E15" s="96">
        <f t="shared" si="3"/>
        <v>21181.649999999998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8">
        <v>3430</v>
      </c>
      <c r="D17" s="49">
        <f>C17/2</f>
        <v>1715</v>
      </c>
      <c r="E17" s="49">
        <f t="shared" si="2"/>
        <v>1715</v>
      </c>
    </row>
    <row r="18" spans="1:6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  <c r="F18" s="97">
        <f>C18+C21+C24+C27</f>
        <v>24.810000000000002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143116.66666666666</v>
      </c>
      <c r="D19" s="19">
        <f t="shared" si="2"/>
        <v>143116.66666666666</v>
      </c>
      <c r="E19" s="19">
        <f t="shared" si="2"/>
        <v>143116.66666666666</v>
      </c>
    </row>
    <row r="20" spans="1:6" s="23" customFormat="1" ht="25.5" x14ac:dyDescent="0.3">
      <c r="A20" s="20" t="s">
        <v>31</v>
      </c>
      <c r="B20" s="57" t="s">
        <v>2</v>
      </c>
      <c r="C20" s="58">
        <v>28650</v>
      </c>
      <c r="D20" s="49">
        <f>C20/2</f>
        <v>14325</v>
      </c>
      <c r="E20" s="49">
        <f t="shared" si="2"/>
        <v>14325</v>
      </c>
    </row>
    <row r="21" spans="1:6" s="23" customFormat="1" x14ac:dyDescent="0.3">
      <c r="A21" s="27" t="s">
        <v>4</v>
      </c>
      <c r="B21" s="28" t="s">
        <v>3</v>
      </c>
      <c r="C21" s="45">
        <v>8.81</v>
      </c>
      <c r="D21" s="19">
        <f t="shared" si="2"/>
        <v>8.81</v>
      </c>
      <c r="E21" s="19">
        <f t="shared" si="2"/>
        <v>8.81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270998.86492622015</v>
      </c>
      <c r="D22" s="19">
        <f t="shared" si="2"/>
        <v>270998.86492622015</v>
      </c>
      <c r="E22" s="19">
        <f t="shared" si="2"/>
        <v>270998.86492622015</v>
      </c>
    </row>
    <row r="23" spans="1:6" ht="39" x14ac:dyDescent="0.3">
      <c r="A23" s="12" t="s">
        <v>37</v>
      </c>
      <c r="B23" s="56" t="s">
        <v>2</v>
      </c>
      <c r="C23" s="58">
        <v>2688.7</v>
      </c>
      <c r="D23" s="49">
        <f>C23/2</f>
        <v>1344.35</v>
      </c>
      <c r="E23" s="49">
        <f t="shared" si="2"/>
        <v>1344.35</v>
      </c>
    </row>
    <row r="24" spans="1:6" x14ac:dyDescent="0.3">
      <c r="A24" s="10" t="s">
        <v>4</v>
      </c>
      <c r="B24" s="11" t="s">
        <v>3</v>
      </c>
      <c r="C24" s="45">
        <v>1.5</v>
      </c>
      <c r="D24" s="19">
        <f t="shared" si="2"/>
        <v>1.5</v>
      </c>
      <c r="E24" s="19">
        <f t="shared" si="2"/>
        <v>1.5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149372.22222222222</v>
      </c>
      <c r="D25" s="19">
        <f t="shared" si="2"/>
        <v>149372.22222222222</v>
      </c>
      <c r="E25" s="19">
        <f t="shared" si="2"/>
        <v>149372.22222222222</v>
      </c>
    </row>
    <row r="26" spans="1:6" ht="25.5" x14ac:dyDescent="0.3">
      <c r="A26" s="5" t="s">
        <v>23</v>
      </c>
      <c r="B26" s="56" t="s">
        <v>2</v>
      </c>
      <c r="C26" s="58">
        <v>7594.6</v>
      </c>
      <c r="D26" s="49">
        <f>C26/2</f>
        <v>3797.3</v>
      </c>
      <c r="E26" s="49">
        <f t="shared" si="2"/>
        <v>3797.3</v>
      </c>
    </row>
    <row r="27" spans="1:6" x14ac:dyDescent="0.3">
      <c r="A27" s="10" t="s">
        <v>4</v>
      </c>
      <c r="B27" s="11" t="s">
        <v>3</v>
      </c>
      <c r="C27" s="45">
        <v>12.5</v>
      </c>
      <c r="D27" s="19">
        <f t="shared" si="2"/>
        <v>12.5</v>
      </c>
      <c r="E27" s="19">
        <f t="shared" si="2"/>
        <v>12.5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50630.666666666664</v>
      </c>
      <c r="D28" s="19">
        <f t="shared" si="2"/>
        <v>50630.666666666664</v>
      </c>
      <c r="E28" s="19">
        <f t="shared" si="2"/>
        <v>50630.666666666664</v>
      </c>
    </row>
    <row r="29" spans="1:6" ht="25.5" x14ac:dyDescent="0.3">
      <c r="A29" s="5" t="s">
        <v>5</v>
      </c>
      <c r="B29" s="6" t="s">
        <v>2</v>
      </c>
      <c r="C29" s="49">
        <f>C15*11.54%</f>
        <v>4888.7248199999995</v>
      </c>
      <c r="D29" s="49">
        <f t="shared" ref="D29:E29" si="4">D15*11.54%</f>
        <v>2444.3624099999997</v>
      </c>
      <c r="E29" s="49">
        <f t="shared" si="4"/>
        <v>2444.3624099999997</v>
      </c>
    </row>
    <row r="30" spans="1:6" ht="36.75" x14ac:dyDescent="0.3">
      <c r="A30" s="12" t="s">
        <v>6</v>
      </c>
      <c r="B30" s="6" t="s">
        <v>2</v>
      </c>
      <c r="C30" s="49">
        <v>1489.5</v>
      </c>
      <c r="D30" s="49">
        <v>1489.5</v>
      </c>
      <c r="E30" s="49">
        <v>1489.5</v>
      </c>
    </row>
    <row r="31" spans="1:6" ht="25.5" x14ac:dyDescent="0.3">
      <c r="A31" s="12" t="s">
        <v>7</v>
      </c>
      <c r="B31" s="6" t="s">
        <v>2</v>
      </c>
      <c r="C31" s="19">
        <v>1500</v>
      </c>
      <c r="D31" s="49">
        <f>C31/2</f>
        <v>750</v>
      </c>
      <c r="E31" s="19">
        <f t="shared" si="2"/>
        <v>750</v>
      </c>
    </row>
    <row r="32" spans="1:6" ht="36.75" x14ac:dyDescent="0.3">
      <c r="A32" s="12" t="s">
        <v>8</v>
      </c>
      <c r="B32" s="6" t="s">
        <v>2</v>
      </c>
      <c r="C32" s="49"/>
      <c r="D32" s="49"/>
      <c r="E32" s="49"/>
    </row>
    <row r="33" spans="1:5" ht="38.25" customHeight="1" x14ac:dyDescent="0.3">
      <c r="A33" s="12" t="s">
        <v>9</v>
      </c>
      <c r="B33" s="6" t="s">
        <v>2</v>
      </c>
      <c r="C33" s="49">
        <v>7806</v>
      </c>
      <c r="D33" s="49">
        <f>C33/2</f>
        <v>3903</v>
      </c>
      <c r="E33" s="49">
        <f t="shared" si="2"/>
        <v>3903</v>
      </c>
    </row>
    <row r="34" spans="1:5" x14ac:dyDescent="0.3">
      <c r="C34" s="18">
        <f>C33+C32+C31+C30+C29+C15</f>
        <v>58047.524819999991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4" customHeight="1" x14ac:dyDescent="0.3">
      <c r="A4" s="122" t="s">
        <v>50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39</v>
      </c>
      <c r="D11" s="52">
        <f>C11</f>
        <v>39</v>
      </c>
      <c r="E11" s="52">
        <f>D11</f>
        <v>39</v>
      </c>
    </row>
    <row r="12" spans="1:7" ht="25.5" x14ac:dyDescent="0.3">
      <c r="A12" s="10" t="s">
        <v>24</v>
      </c>
      <c r="B12" s="6" t="s">
        <v>2</v>
      </c>
      <c r="C12" s="19">
        <f>(C13-C32)/C11</f>
        <v>2351.6853707692303</v>
      </c>
      <c r="D12" s="19">
        <f t="shared" ref="D12:E12" si="0">(D13-D32)/D11</f>
        <v>1175.8426853846152</v>
      </c>
      <c r="E12" s="19">
        <f t="shared" si="0"/>
        <v>1175.8426853846152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91715.729459999988</v>
      </c>
      <c r="D13" s="49">
        <f t="shared" ref="D13:E13" si="1">D15+D29+D30+D33+D31+D32</f>
        <v>45857.864729999994</v>
      </c>
      <c r="E13" s="49">
        <f t="shared" si="1"/>
        <v>45857.864729999994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67164.899999999994</v>
      </c>
      <c r="D15" s="96">
        <f t="shared" ref="D15:E15" si="3">D17+D20+D23+D26</f>
        <v>33582.449999999997</v>
      </c>
      <c r="E15" s="96">
        <f t="shared" si="3"/>
        <v>33582.449999999997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57" t="s">
        <v>2</v>
      </c>
      <c r="C17" s="58">
        <v>9026.2000000000007</v>
      </c>
      <c r="D17" s="49">
        <f>C17/2</f>
        <v>4513.1000000000004</v>
      </c>
      <c r="E17" s="49">
        <f t="shared" si="2"/>
        <v>4513.1000000000004</v>
      </c>
    </row>
    <row r="18" spans="1:6" s="23" customFormat="1" x14ac:dyDescent="0.3">
      <c r="A18" s="27" t="s">
        <v>4</v>
      </c>
      <c r="B18" s="28" t="s">
        <v>3</v>
      </c>
      <c r="C18" s="45">
        <v>4</v>
      </c>
      <c r="D18" s="19">
        <f t="shared" si="2"/>
        <v>4</v>
      </c>
      <c r="E18" s="19">
        <f t="shared" si="2"/>
        <v>4</v>
      </c>
      <c r="F18" s="98">
        <f>C18+C21+C24+C27</f>
        <v>32.72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188245.83333333334</v>
      </c>
      <c r="D19" s="19">
        <f t="shared" si="2"/>
        <v>188245.83333333334</v>
      </c>
      <c r="E19" s="19">
        <f t="shared" si="2"/>
        <v>188245.83333333334</v>
      </c>
    </row>
    <row r="20" spans="1:6" s="23" customFormat="1" ht="25.5" x14ac:dyDescent="0.3">
      <c r="A20" s="20" t="s">
        <v>31</v>
      </c>
      <c r="B20" s="57" t="s">
        <v>2</v>
      </c>
      <c r="C20" s="58">
        <v>35122</v>
      </c>
      <c r="D20" s="49">
        <f>C20/2</f>
        <v>17561</v>
      </c>
      <c r="E20" s="49">
        <f t="shared" ref="E20" si="4">D20</f>
        <v>17561</v>
      </c>
    </row>
    <row r="21" spans="1:6" s="23" customFormat="1" x14ac:dyDescent="0.3">
      <c r="A21" s="27" t="s">
        <v>4</v>
      </c>
      <c r="B21" s="28" t="s">
        <v>3</v>
      </c>
      <c r="C21" s="45">
        <v>10.72</v>
      </c>
      <c r="D21" s="19">
        <f t="shared" si="2"/>
        <v>10.72</v>
      </c>
      <c r="E21" s="19">
        <f t="shared" si="2"/>
        <v>10.72</v>
      </c>
    </row>
    <row r="22" spans="1:6" s="23" customFormat="1" ht="21.95" customHeight="1" x14ac:dyDescent="0.3">
      <c r="A22" s="27" t="s">
        <v>26</v>
      </c>
      <c r="B22" s="21" t="s">
        <v>27</v>
      </c>
      <c r="C22" s="44">
        <f>C20/12/C21*1000</f>
        <v>273025.49751243781</v>
      </c>
      <c r="D22" s="19">
        <f t="shared" si="2"/>
        <v>273025.49751243781</v>
      </c>
      <c r="E22" s="19">
        <f t="shared" si="2"/>
        <v>273025.49751243781</v>
      </c>
    </row>
    <row r="23" spans="1:6" ht="39" x14ac:dyDescent="0.3">
      <c r="A23" s="12" t="s">
        <v>37</v>
      </c>
      <c r="B23" s="56" t="s">
        <v>2</v>
      </c>
      <c r="C23" s="58">
        <v>7886.9</v>
      </c>
      <c r="D23" s="49">
        <f>C23/2</f>
        <v>3943.45</v>
      </c>
      <c r="E23" s="49">
        <f t="shared" si="2"/>
        <v>3943.45</v>
      </c>
    </row>
    <row r="24" spans="1:6" x14ac:dyDescent="0.3">
      <c r="A24" s="10" t="s">
        <v>4</v>
      </c>
      <c r="B24" s="11" t="s">
        <v>3</v>
      </c>
      <c r="C24" s="53">
        <v>3.5</v>
      </c>
      <c r="D24" s="50">
        <f t="shared" si="2"/>
        <v>3.5</v>
      </c>
      <c r="E24" s="50">
        <f t="shared" si="2"/>
        <v>3.5</v>
      </c>
    </row>
    <row r="25" spans="1:6" ht="21.95" customHeight="1" x14ac:dyDescent="0.3">
      <c r="A25" s="10" t="s">
        <v>26</v>
      </c>
      <c r="B25" s="6" t="s">
        <v>27</v>
      </c>
      <c r="C25" s="44">
        <f>C23/12/C24*1000</f>
        <v>187783.33333333334</v>
      </c>
      <c r="D25" s="19">
        <f t="shared" si="2"/>
        <v>187783.33333333334</v>
      </c>
      <c r="E25" s="19">
        <f t="shared" si="2"/>
        <v>187783.33333333334</v>
      </c>
    </row>
    <row r="26" spans="1:6" ht="25.5" x14ac:dyDescent="0.3">
      <c r="A26" s="5" t="s">
        <v>23</v>
      </c>
      <c r="B26" s="56" t="s">
        <v>2</v>
      </c>
      <c r="C26" s="58">
        <v>15129.8</v>
      </c>
      <c r="D26" s="49">
        <f>C26/2</f>
        <v>7564.9</v>
      </c>
      <c r="E26" s="49">
        <f t="shared" si="2"/>
        <v>7564.9</v>
      </c>
    </row>
    <row r="27" spans="1:6" x14ac:dyDescent="0.3">
      <c r="A27" s="10" t="s">
        <v>4</v>
      </c>
      <c r="B27" s="11" t="s">
        <v>3</v>
      </c>
      <c r="C27" s="45">
        <v>14.5</v>
      </c>
      <c r="D27" s="19">
        <f t="shared" si="2"/>
        <v>14.5</v>
      </c>
      <c r="E27" s="19">
        <f t="shared" si="2"/>
        <v>14.5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86952.873563218396</v>
      </c>
      <c r="D28" s="19">
        <f t="shared" si="2"/>
        <v>86952.873563218396</v>
      </c>
      <c r="E28" s="19">
        <f t="shared" si="2"/>
        <v>86952.873563218396</v>
      </c>
    </row>
    <row r="29" spans="1:6" ht="25.5" x14ac:dyDescent="0.3">
      <c r="A29" s="5" t="s">
        <v>5</v>
      </c>
      <c r="B29" s="6" t="s">
        <v>2</v>
      </c>
      <c r="C29" s="49">
        <f>C15*11.54%</f>
        <v>7750.829459999999</v>
      </c>
      <c r="D29" s="49">
        <f t="shared" ref="D29:E29" si="5">D15*11.54%</f>
        <v>3875.4147299999995</v>
      </c>
      <c r="E29" s="49">
        <f t="shared" si="5"/>
        <v>3875.4147299999995</v>
      </c>
    </row>
    <row r="30" spans="1:6" ht="36.75" x14ac:dyDescent="0.3">
      <c r="A30" s="12" t="s">
        <v>6</v>
      </c>
      <c r="B30" s="6" t="s">
        <v>2</v>
      </c>
      <c r="C30" s="49">
        <v>3499</v>
      </c>
      <c r="D30" s="49">
        <f>C30/2</f>
        <v>1749.5</v>
      </c>
      <c r="E30" s="49">
        <f t="shared" si="2"/>
        <v>1749.5</v>
      </c>
    </row>
    <row r="31" spans="1:6" ht="25.5" x14ac:dyDescent="0.3">
      <c r="A31" s="12" t="s">
        <v>7</v>
      </c>
      <c r="B31" s="6" t="s">
        <v>2</v>
      </c>
      <c r="C31" s="49">
        <v>2500</v>
      </c>
      <c r="D31" s="49">
        <f>C31/2</f>
        <v>1250</v>
      </c>
      <c r="E31" s="49">
        <f t="shared" si="2"/>
        <v>1250</v>
      </c>
    </row>
    <row r="32" spans="1:6" ht="36.75" x14ac:dyDescent="0.3">
      <c r="A32" s="12" t="s">
        <v>8</v>
      </c>
      <c r="B32" s="6" t="s">
        <v>2</v>
      </c>
      <c r="C32" s="49"/>
      <c r="D32" s="49"/>
      <c r="E32" s="49"/>
    </row>
    <row r="33" spans="1:5" ht="38.25" customHeight="1" x14ac:dyDescent="0.3">
      <c r="A33" s="12" t="s">
        <v>9</v>
      </c>
      <c r="B33" s="6" t="s">
        <v>2</v>
      </c>
      <c r="C33" s="49">
        <v>10801</v>
      </c>
      <c r="D33" s="49">
        <f>C33/2</f>
        <v>5400.5</v>
      </c>
      <c r="E33" s="49">
        <f t="shared" si="2"/>
        <v>5400.5</v>
      </c>
    </row>
    <row r="34" spans="1:5" x14ac:dyDescent="0.3">
      <c r="C34" s="18">
        <f>C33+C32+C31+C30+C29+C15</f>
        <v>91715.729460000002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5" workbookViewId="0">
      <selection activeCell="A31" sqref="A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2.5" customHeight="1" x14ac:dyDescent="0.3">
      <c r="A4" s="122" t="s">
        <v>49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74" t="s">
        <v>19</v>
      </c>
      <c r="D10" s="74" t="s">
        <v>20</v>
      </c>
      <c r="E10" s="75" t="s">
        <v>14</v>
      </c>
    </row>
    <row r="11" spans="1:7" x14ac:dyDescent="0.3">
      <c r="A11" s="5" t="s">
        <v>21</v>
      </c>
      <c r="B11" s="6" t="s">
        <v>10</v>
      </c>
      <c r="C11" s="52">
        <v>18</v>
      </c>
      <c r="D11" s="52">
        <f>C11</f>
        <v>18</v>
      </c>
      <c r="E11" s="52">
        <f>D11</f>
        <v>18</v>
      </c>
    </row>
    <row r="12" spans="1:7" ht="25.5" x14ac:dyDescent="0.3">
      <c r="A12" s="10" t="s">
        <v>24</v>
      </c>
      <c r="B12" s="6" t="s">
        <v>2</v>
      </c>
      <c r="C12" s="19">
        <f>(C13-C32)/C11</f>
        <v>4054.5263600000003</v>
      </c>
      <c r="D12" s="19">
        <f t="shared" ref="D12:E12" si="0">(D13-D32)/D11</f>
        <v>2027.2631800000001</v>
      </c>
      <c r="E12" s="19">
        <f t="shared" si="0"/>
        <v>2027.2631800000001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72981.474480000004</v>
      </c>
      <c r="D13" s="49">
        <f t="shared" ref="D13:E13" si="1">D15+D29+D30+D33+D31+D32</f>
        <v>36490.737240000002</v>
      </c>
      <c r="E13" s="49">
        <f t="shared" si="1"/>
        <v>36490.737240000002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53841.2</v>
      </c>
      <c r="D15" s="96">
        <f t="shared" ref="D15:E15" si="3">D17+D20+D23+D26</f>
        <v>26920.6</v>
      </c>
      <c r="E15" s="96">
        <f t="shared" si="3"/>
        <v>26920.6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7" s="23" customFormat="1" ht="25.5" x14ac:dyDescent="0.3">
      <c r="A17" s="20" t="s">
        <v>30</v>
      </c>
      <c r="B17" s="57" t="s">
        <v>2</v>
      </c>
      <c r="C17" s="58">
        <v>9707.2000000000007</v>
      </c>
      <c r="D17" s="49">
        <f>C17/2</f>
        <v>4853.6000000000004</v>
      </c>
      <c r="E17" s="49">
        <f t="shared" si="2"/>
        <v>4853.6000000000004</v>
      </c>
    </row>
    <row r="18" spans="1:7" s="23" customFormat="1" x14ac:dyDescent="0.3">
      <c r="A18" s="27" t="s">
        <v>4</v>
      </c>
      <c r="B18" s="28" t="s">
        <v>3</v>
      </c>
      <c r="C18" s="45">
        <v>3.5</v>
      </c>
      <c r="D18" s="19">
        <f t="shared" si="2"/>
        <v>3.5</v>
      </c>
      <c r="E18" s="19">
        <f t="shared" si="2"/>
        <v>3.5</v>
      </c>
      <c r="F18" s="97">
        <f>C18+C21+C24+C27</f>
        <v>25.44</v>
      </c>
    </row>
    <row r="19" spans="1:7" s="23" customFormat="1" ht="21.95" customHeight="1" x14ac:dyDescent="0.3">
      <c r="A19" s="27" t="s">
        <v>26</v>
      </c>
      <c r="B19" s="21" t="s">
        <v>27</v>
      </c>
      <c r="C19" s="44">
        <f>C17/C18/12*1000+200</f>
        <v>231323.80952380953</v>
      </c>
      <c r="D19" s="19">
        <f t="shared" si="2"/>
        <v>231323.80952380953</v>
      </c>
      <c r="E19" s="19">
        <f t="shared" si="2"/>
        <v>231323.80952380953</v>
      </c>
    </row>
    <row r="20" spans="1:7" s="23" customFormat="1" ht="25.5" x14ac:dyDescent="0.3">
      <c r="A20" s="20" t="s">
        <v>31</v>
      </c>
      <c r="B20" s="57" t="s">
        <v>2</v>
      </c>
      <c r="C20" s="58">
        <v>25683.200000000001</v>
      </c>
      <c r="D20" s="49">
        <f>C20/2</f>
        <v>12841.6</v>
      </c>
      <c r="E20" s="49">
        <f t="shared" si="2"/>
        <v>12841.6</v>
      </c>
    </row>
    <row r="21" spans="1:7" s="23" customFormat="1" x14ac:dyDescent="0.3">
      <c r="A21" s="27" t="s">
        <v>4</v>
      </c>
      <c r="B21" s="28" t="s">
        <v>3</v>
      </c>
      <c r="C21" s="45">
        <v>7.94</v>
      </c>
      <c r="D21" s="19">
        <f t="shared" si="2"/>
        <v>7.94</v>
      </c>
      <c r="E21" s="19">
        <f t="shared" si="2"/>
        <v>7.94</v>
      </c>
    </row>
    <row r="22" spans="1:7" ht="21.95" customHeight="1" x14ac:dyDescent="0.3">
      <c r="A22" s="10" t="s">
        <v>26</v>
      </c>
      <c r="B22" s="6" t="s">
        <v>27</v>
      </c>
      <c r="C22" s="44">
        <f>C20/12/C21*1000</f>
        <v>269554.9958018472</v>
      </c>
      <c r="D22" s="19">
        <f t="shared" si="2"/>
        <v>269554.9958018472</v>
      </c>
      <c r="E22" s="19">
        <f t="shared" si="2"/>
        <v>269554.9958018472</v>
      </c>
    </row>
    <row r="23" spans="1:7" ht="39" x14ac:dyDescent="0.3">
      <c r="A23" s="12" t="s">
        <v>37</v>
      </c>
      <c r="B23" s="56" t="s">
        <v>2</v>
      </c>
      <c r="C23" s="58">
        <v>6803.6</v>
      </c>
      <c r="D23" s="49">
        <f>C23/2</f>
        <v>3401.8</v>
      </c>
      <c r="E23" s="49">
        <f t="shared" si="2"/>
        <v>3401.8</v>
      </c>
    </row>
    <row r="24" spans="1:7" x14ac:dyDescent="0.3">
      <c r="A24" s="10" t="s">
        <v>4</v>
      </c>
      <c r="B24" s="11" t="s">
        <v>3</v>
      </c>
      <c r="C24" s="45">
        <v>3</v>
      </c>
      <c r="D24" s="19">
        <f t="shared" si="2"/>
        <v>3</v>
      </c>
      <c r="E24" s="19">
        <f t="shared" si="2"/>
        <v>3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188988.88888888891</v>
      </c>
      <c r="D25" s="19">
        <f t="shared" si="2"/>
        <v>188988.88888888891</v>
      </c>
      <c r="E25" s="19">
        <f t="shared" si="2"/>
        <v>188988.88888888891</v>
      </c>
    </row>
    <row r="26" spans="1:7" ht="25.5" x14ac:dyDescent="0.3">
      <c r="A26" s="5" t="s">
        <v>23</v>
      </c>
      <c r="B26" s="56" t="s">
        <v>2</v>
      </c>
      <c r="C26" s="58">
        <v>11647.2</v>
      </c>
      <c r="D26" s="49">
        <f>C26/2</f>
        <v>5823.6</v>
      </c>
      <c r="E26" s="49">
        <f t="shared" si="2"/>
        <v>5823.6</v>
      </c>
    </row>
    <row r="27" spans="1:7" x14ac:dyDescent="0.3">
      <c r="A27" s="10" t="s">
        <v>4</v>
      </c>
      <c r="B27" s="11" t="s">
        <v>3</v>
      </c>
      <c r="C27" s="45">
        <v>11</v>
      </c>
      <c r="D27" s="19">
        <f t="shared" si="2"/>
        <v>11</v>
      </c>
      <c r="E27" s="19">
        <f t="shared" si="2"/>
        <v>11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88236.363636363632</v>
      </c>
      <c r="D28" s="19">
        <f t="shared" si="2"/>
        <v>88236.363636363632</v>
      </c>
      <c r="E28" s="19">
        <f t="shared" si="2"/>
        <v>88236.363636363632</v>
      </c>
    </row>
    <row r="29" spans="1:7" ht="25.5" x14ac:dyDescent="0.3">
      <c r="A29" s="5" t="s">
        <v>5</v>
      </c>
      <c r="B29" s="6" t="s">
        <v>2</v>
      </c>
      <c r="C29" s="49">
        <f>C15*11.54%</f>
        <v>6213.2744799999991</v>
      </c>
      <c r="D29" s="49">
        <f t="shared" ref="D29:E29" si="4">D15*11.54%</f>
        <v>3106.6372399999996</v>
      </c>
      <c r="E29" s="49">
        <f t="shared" si="4"/>
        <v>3106.6372399999996</v>
      </c>
      <c r="G29" s="2" t="s">
        <v>32</v>
      </c>
    </row>
    <row r="30" spans="1:7" ht="36.75" x14ac:dyDescent="0.3">
      <c r="A30" s="12" t="s">
        <v>6</v>
      </c>
      <c r="B30" s="6" t="s">
        <v>2</v>
      </c>
      <c r="C30" s="49">
        <v>2311</v>
      </c>
      <c r="D30" s="49">
        <f>C30/2</f>
        <v>1155.5</v>
      </c>
      <c r="E30" s="49">
        <f t="shared" si="2"/>
        <v>1155.5</v>
      </c>
    </row>
    <row r="31" spans="1:7" ht="25.5" x14ac:dyDescent="0.3">
      <c r="A31" s="12" t="s">
        <v>7</v>
      </c>
      <c r="B31" s="6" t="s">
        <v>2</v>
      </c>
      <c r="C31" s="19">
        <v>1500</v>
      </c>
      <c r="D31" s="49">
        <f>C31/2</f>
        <v>750</v>
      </c>
      <c r="E31" s="19">
        <f t="shared" si="2"/>
        <v>750</v>
      </c>
    </row>
    <row r="32" spans="1:7" ht="36.75" x14ac:dyDescent="0.3">
      <c r="A32" s="12" t="s">
        <v>8</v>
      </c>
      <c r="B32" s="6" t="s">
        <v>2</v>
      </c>
      <c r="C32" s="49"/>
      <c r="D32" s="49"/>
      <c r="E32" s="49"/>
    </row>
    <row r="33" spans="1:5" ht="38.25" customHeight="1" x14ac:dyDescent="0.3">
      <c r="A33" s="12" t="s">
        <v>9</v>
      </c>
      <c r="B33" s="6" t="s">
        <v>2</v>
      </c>
      <c r="C33" s="49">
        <v>9116</v>
      </c>
      <c r="D33" s="49">
        <f>C33/2</f>
        <v>4558</v>
      </c>
      <c r="E33" s="49">
        <f t="shared" si="2"/>
        <v>4558</v>
      </c>
    </row>
    <row r="34" spans="1:5" x14ac:dyDescent="0.3">
      <c r="C34" s="18">
        <f>C33+C32+C31+C30+C29+C15</f>
        <v>72981.474480000004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8" workbookViewId="0">
      <selection activeCell="D40" sqref="C38:D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69</v>
      </c>
      <c r="B2" s="116"/>
      <c r="C2" s="116"/>
      <c r="D2" s="116"/>
      <c r="E2" s="116"/>
    </row>
    <row r="3" spans="1:7" x14ac:dyDescent="0.3">
      <c r="A3" s="1"/>
    </row>
    <row r="4" spans="1:7" ht="51" customHeight="1" x14ac:dyDescent="0.3">
      <c r="A4" s="122" t="s">
        <v>48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/>
      <c r="D11" s="52"/>
      <c r="E11" s="52"/>
    </row>
    <row r="12" spans="1:7" ht="25.5" x14ac:dyDescent="0.3">
      <c r="A12" s="10" t="s">
        <v>24</v>
      </c>
      <c r="B12" s="6" t="s">
        <v>2</v>
      </c>
      <c r="C12" s="19"/>
      <c r="D12" s="19"/>
      <c r="E12" s="19"/>
    </row>
    <row r="13" spans="1:7" ht="25.5" x14ac:dyDescent="0.3">
      <c r="A13" s="5" t="s">
        <v>11</v>
      </c>
      <c r="B13" s="6" t="s">
        <v>2</v>
      </c>
      <c r="C13" s="49"/>
      <c r="D13" s="49"/>
      <c r="E13" s="49"/>
    </row>
    <row r="14" spans="1:7" x14ac:dyDescent="0.3">
      <c r="A14" s="8" t="s">
        <v>0</v>
      </c>
      <c r="B14" s="9"/>
      <c r="C14" s="19"/>
      <c r="D14" s="19"/>
      <c r="E14" s="19"/>
      <c r="G14" s="18"/>
    </row>
    <row r="15" spans="1:7" ht="25.5" x14ac:dyDescent="0.3">
      <c r="A15" s="5" t="s">
        <v>12</v>
      </c>
      <c r="B15" s="6" t="s">
        <v>2</v>
      </c>
      <c r="C15" s="49"/>
      <c r="D15" s="49"/>
      <c r="E15" s="49"/>
    </row>
    <row r="16" spans="1:7" x14ac:dyDescent="0.3">
      <c r="A16" s="8" t="s">
        <v>1</v>
      </c>
      <c r="B16" s="9"/>
      <c r="C16" s="19"/>
      <c r="D16" s="19"/>
      <c r="E16" s="19"/>
    </row>
    <row r="17" spans="1:6" s="23" customFormat="1" ht="25.5" x14ac:dyDescent="0.3">
      <c r="A17" s="20" t="s">
        <v>30</v>
      </c>
      <c r="B17" s="57" t="s">
        <v>2</v>
      </c>
      <c r="C17" s="59"/>
      <c r="D17" s="49"/>
      <c r="E17" s="49"/>
    </row>
    <row r="18" spans="1:6" s="23" customFormat="1" x14ac:dyDescent="0.3">
      <c r="A18" s="27" t="s">
        <v>4</v>
      </c>
      <c r="B18" s="28" t="s">
        <v>3</v>
      </c>
      <c r="C18" s="42"/>
      <c r="D18" s="19"/>
      <c r="E18" s="19"/>
    </row>
    <row r="19" spans="1:6" s="23" customFormat="1" ht="21.95" customHeight="1" x14ac:dyDescent="0.3">
      <c r="A19" s="27" t="s">
        <v>26</v>
      </c>
      <c r="B19" s="21" t="s">
        <v>27</v>
      </c>
      <c r="C19" s="35"/>
      <c r="D19" s="19"/>
      <c r="E19" s="19"/>
    </row>
    <row r="20" spans="1:6" s="23" customFormat="1" ht="25.5" x14ac:dyDescent="0.3">
      <c r="A20" s="20" t="s">
        <v>31</v>
      </c>
      <c r="B20" s="57" t="s">
        <v>2</v>
      </c>
      <c r="C20" s="59"/>
      <c r="D20" s="49"/>
      <c r="E20" s="49"/>
    </row>
    <row r="21" spans="1:6" s="23" customFormat="1" x14ac:dyDescent="0.3">
      <c r="A21" s="27" t="s">
        <v>4</v>
      </c>
      <c r="B21" s="28" t="s">
        <v>3</v>
      </c>
      <c r="C21" s="42"/>
      <c r="D21" s="19"/>
      <c r="E21" s="19"/>
    </row>
    <row r="22" spans="1:6" s="23" customFormat="1" ht="21.95" customHeight="1" x14ac:dyDescent="0.3">
      <c r="A22" s="27" t="s">
        <v>26</v>
      </c>
      <c r="B22" s="21" t="s">
        <v>27</v>
      </c>
      <c r="C22" s="35"/>
      <c r="D22" s="19"/>
      <c r="E22" s="19"/>
    </row>
    <row r="23" spans="1:6" ht="39" x14ac:dyDescent="0.3">
      <c r="A23" s="12" t="s">
        <v>37</v>
      </c>
      <c r="B23" s="56" t="s">
        <v>2</v>
      </c>
      <c r="C23" s="59"/>
      <c r="D23" s="49"/>
      <c r="E23" s="49"/>
      <c r="F23" s="1"/>
    </row>
    <row r="24" spans="1:6" x14ac:dyDescent="0.3">
      <c r="A24" s="10" t="s">
        <v>4</v>
      </c>
      <c r="B24" s="11" t="s">
        <v>3</v>
      </c>
      <c r="C24" s="42"/>
      <c r="D24" s="19"/>
      <c r="E24" s="19"/>
    </row>
    <row r="25" spans="1:6" ht="21.95" customHeight="1" x14ac:dyDescent="0.3">
      <c r="A25" s="10" t="s">
        <v>26</v>
      </c>
      <c r="B25" s="6" t="s">
        <v>27</v>
      </c>
      <c r="C25" s="35"/>
      <c r="D25" s="19"/>
      <c r="E25" s="19"/>
    </row>
    <row r="26" spans="1:6" ht="25.5" x14ac:dyDescent="0.3">
      <c r="A26" s="5" t="s">
        <v>23</v>
      </c>
      <c r="B26" s="56" t="s">
        <v>2</v>
      </c>
      <c r="C26" s="59"/>
      <c r="D26" s="49"/>
      <c r="E26" s="49"/>
    </row>
    <row r="27" spans="1:6" x14ac:dyDescent="0.3">
      <c r="A27" s="10" t="s">
        <v>4</v>
      </c>
      <c r="B27" s="11" t="s">
        <v>3</v>
      </c>
      <c r="C27" s="42"/>
      <c r="D27" s="19"/>
      <c r="E27" s="19"/>
    </row>
    <row r="28" spans="1:6" ht="21.95" customHeight="1" x14ac:dyDescent="0.3">
      <c r="A28" s="10" t="s">
        <v>26</v>
      </c>
      <c r="B28" s="6" t="s">
        <v>27</v>
      </c>
      <c r="C28" s="35"/>
      <c r="D28" s="19"/>
      <c r="E28" s="19"/>
    </row>
    <row r="29" spans="1:6" ht="25.5" x14ac:dyDescent="0.3">
      <c r="A29" s="5" t="s">
        <v>5</v>
      </c>
      <c r="B29" s="6" t="s">
        <v>2</v>
      </c>
      <c r="C29" s="49"/>
      <c r="D29" s="49"/>
      <c r="E29" s="49"/>
    </row>
    <row r="30" spans="1:6" ht="36.75" x14ac:dyDescent="0.3">
      <c r="A30" s="12" t="s">
        <v>6</v>
      </c>
      <c r="B30" s="6" t="s">
        <v>2</v>
      </c>
      <c r="C30" s="49"/>
      <c r="D30" s="49"/>
      <c r="E30" s="49"/>
    </row>
    <row r="31" spans="1:6" ht="25.5" x14ac:dyDescent="0.3">
      <c r="A31" s="12" t="s">
        <v>7</v>
      </c>
      <c r="B31" s="6" t="s">
        <v>2</v>
      </c>
      <c r="C31" s="19"/>
      <c r="D31" s="19"/>
      <c r="E31" s="19"/>
    </row>
    <row r="32" spans="1:6" ht="36.75" x14ac:dyDescent="0.3">
      <c r="A32" s="12" t="s">
        <v>8</v>
      </c>
      <c r="B32" s="6" t="s">
        <v>2</v>
      </c>
      <c r="C32" s="49"/>
      <c r="D32" s="49"/>
      <c r="E32" s="49"/>
    </row>
    <row r="33" spans="1:5" ht="38.25" customHeight="1" x14ac:dyDescent="0.3">
      <c r="A33" s="12" t="s">
        <v>9</v>
      </c>
      <c r="B33" s="6" t="s">
        <v>2</v>
      </c>
      <c r="C33" s="49"/>
      <c r="D33" s="49"/>
      <c r="E33" s="49"/>
    </row>
    <row r="34" spans="1:5" x14ac:dyDescent="0.3">
      <c r="C34" s="18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7.25" customHeight="1" x14ac:dyDescent="0.3">
      <c r="A4" s="122" t="s">
        <v>47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32</v>
      </c>
      <c r="D11" s="52">
        <f>C11</f>
        <v>32</v>
      </c>
      <c r="E11" s="52">
        <f>D11</f>
        <v>32</v>
      </c>
    </row>
    <row r="12" spans="1:7" ht="25.5" x14ac:dyDescent="0.3">
      <c r="A12" s="10" t="s">
        <v>24</v>
      </c>
      <c r="B12" s="6" t="s">
        <v>2</v>
      </c>
      <c r="C12" s="19">
        <f>(C13-C32)/C11</f>
        <v>2276.5127199999997</v>
      </c>
      <c r="D12" s="19">
        <f t="shared" ref="D12:E12" si="0">(D13-D32)/D11</f>
        <v>1109.3501099999999</v>
      </c>
      <c r="E12" s="19">
        <f t="shared" si="0"/>
        <v>1109.3501099999999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72848.407039999991</v>
      </c>
      <c r="D13" s="49">
        <f t="shared" ref="D13:E13" si="1">D15+D29+D30+D33+D31+D32</f>
        <v>35499.203519999995</v>
      </c>
      <c r="E13" s="49">
        <f t="shared" si="1"/>
        <v>35499.203519999995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94" t="s">
        <v>12</v>
      </c>
      <c r="B15" s="100" t="s">
        <v>2</v>
      </c>
      <c r="C15" s="96">
        <f>C17+C20+C23+C26</f>
        <v>55457.599999999999</v>
      </c>
      <c r="D15" s="96">
        <f t="shared" ref="D15:E15" si="3">D17+D20+D23+D26</f>
        <v>27728.799999999999</v>
      </c>
      <c r="E15" s="96">
        <f t="shared" si="3"/>
        <v>27728.799999999999</v>
      </c>
    </row>
    <row r="16" spans="1:7" x14ac:dyDescent="0.3">
      <c r="A16" s="8" t="s">
        <v>1</v>
      </c>
      <c r="B16" s="9"/>
      <c r="C16" s="35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57" t="s">
        <v>2</v>
      </c>
      <c r="C17" s="59">
        <v>8563.7000000000007</v>
      </c>
      <c r="D17" s="49">
        <f>C17/2</f>
        <v>4281.8500000000004</v>
      </c>
      <c r="E17" s="49">
        <f t="shared" si="2"/>
        <v>4281.8500000000004</v>
      </c>
    </row>
    <row r="18" spans="1:6" s="23" customFormat="1" x14ac:dyDescent="0.3">
      <c r="A18" s="27" t="s">
        <v>4</v>
      </c>
      <c r="B18" s="28" t="s">
        <v>3</v>
      </c>
      <c r="C18" s="42">
        <v>3</v>
      </c>
      <c r="D18" s="19">
        <f t="shared" si="2"/>
        <v>3</v>
      </c>
      <c r="E18" s="19">
        <f t="shared" si="2"/>
        <v>3</v>
      </c>
      <c r="F18" s="97">
        <f>C18+C21+C24+C27</f>
        <v>24.22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238080.55555555559</v>
      </c>
      <c r="D19" s="19">
        <f t="shared" si="2"/>
        <v>238080.55555555559</v>
      </c>
      <c r="E19" s="19">
        <f t="shared" si="2"/>
        <v>238080.55555555559</v>
      </c>
    </row>
    <row r="20" spans="1:6" s="23" customFormat="1" ht="25.5" x14ac:dyDescent="0.3">
      <c r="A20" s="20" t="s">
        <v>31</v>
      </c>
      <c r="B20" s="57" t="s">
        <v>2</v>
      </c>
      <c r="C20" s="59">
        <v>30487.7</v>
      </c>
      <c r="D20" s="49">
        <f>C20/2</f>
        <v>15243.85</v>
      </c>
      <c r="E20" s="49">
        <f t="shared" si="2"/>
        <v>15243.85</v>
      </c>
    </row>
    <row r="21" spans="1:6" s="23" customFormat="1" x14ac:dyDescent="0.3">
      <c r="A21" s="27" t="s">
        <v>4</v>
      </c>
      <c r="B21" s="28" t="s">
        <v>3</v>
      </c>
      <c r="C21" s="42">
        <v>8.7200000000000006</v>
      </c>
      <c r="D21" s="19">
        <f t="shared" si="2"/>
        <v>8.7200000000000006</v>
      </c>
      <c r="E21" s="19">
        <f t="shared" si="2"/>
        <v>8.7200000000000006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291357.98929663608</v>
      </c>
      <c r="D22" s="19">
        <f t="shared" si="2"/>
        <v>291357.98929663608</v>
      </c>
      <c r="E22" s="19">
        <f t="shared" si="2"/>
        <v>291357.98929663608</v>
      </c>
    </row>
    <row r="23" spans="1:6" ht="39" x14ac:dyDescent="0.3">
      <c r="A23" s="12" t="s">
        <v>37</v>
      </c>
      <c r="B23" s="56" t="s">
        <v>2</v>
      </c>
      <c r="C23" s="59">
        <v>6605.1</v>
      </c>
      <c r="D23" s="49">
        <f>C23/2</f>
        <v>3302.55</v>
      </c>
      <c r="E23" s="49">
        <f t="shared" si="2"/>
        <v>3302.55</v>
      </c>
    </row>
    <row r="24" spans="1:6" x14ac:dyDescent="0.3">
      <c r="A24" s="10" t="s">
        <v>4</v>
      </c>
      <c r="B24" s="11" t="s">
        <v>3</v>
      </c>
      <c r="C24" s="42">
        <v>3</v>
      </c>
      <c r="D24" s="19">
        <f t="shared" ref="D24" si="4">C24</f>
        <v>3</v>
      </c>
      <c r="E24" s="19">
        <f t="shared" ref="E24" si="5">D24</f>
        <v>3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183475.00000000003</v>
      </c>
      <c r="D25" s="19">
        <f t="shared" si="2"/>
        <v>183475.00000000003</v>
      </c>
      <c r="E25" s="19">
        <f t="shared" si="2"/>
        <v>183475.00000000003</v>
      </c>
    </row>
    <row r="26" spans="1:6" ht="25.5" x14ac:dyDescent="0.3">
      <c r="A26" s="5" t="s">
        <v>23</v>
      </c>
      <c r="B26" s="56" t="s">
        <v>2</v>
      </c>
      <c r="C26" s="59">
        <v>9801.1</v>
      </c>
      <c r="D26" s="49">
        <f>C26/2</f>
        <v>4900.55</v>
      </c>
      <c r="E26" s="49">
        <f t="shared" si="2"/>
        <v>4900.55</v>
      </c>
    </row>
    <row r="27" spans="1:6" x14ac:dyDescent="0.3">
      <c r="A27" s="10" t="s">
        <v>4</v>
      </c>
      <c r="B27" s="11" t="s">
        <v>3</v>
      </c>
      <c r="C27" s="42">
        <v>9.5</v>
      </c>
      <c r="D27" s="19">
        <f t="shared" si="2"/>
        <v>9.5</v>
      </c>
      <c r="E27" s="19">
        <f t="shared" si="2"/>
        <v>9.5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85974.561403508778</v>
      </c>
      <c r="D28" s="35">
        <f>D26/3/D27*1000</f>
        <v>171949.12280701756</v>
      </c>
      <c r="E28" s="19">
        <f t="shared" si="2"/>
        <v>171949.12280701756</v>
      </c>
    </row>
    <row r="29" spans="1:6" ht="25.5" x14ac:dyDescent="0.3">
      <c r="A29" s="5" t="s">
        <v>5</v>
      </c>
      <c r="B29" s="6" t="s">
        <v>2</v>
      </c>
      <c r="C29" s="49">
        <f>C15*11.54%</f>
        <v>6399.8070399999988</v>
      </c>
      <c r="D29" s="49">
        <f t="shared" ref="D29:E29" si="6">D15*11.54%</f>
        <v>3199.9035199999994</v>
      </c>
      <c r="E29" s="49">
        <f t="shared" si="6"/>
        <v>3199.9035199999994</v>
      </c>
    </row>
    <row r="30" spans="1:6" ht="36.75" x14ac:dyDescent="0.3">
      <c r="A30" s="12" t="s">
        <v>6</v>
      </c>
      <c r="B30" s="6" t="s">
        <v>2</v>
      </c>
      <c r="C30" s="59">
        <v>2168</v>
      </c>
      <c r="D30" s="49">
        <f>C30/2</f>
        <v>1084</v>
      </c>
      <c r="E30" s="49">
        <f t="shared" si="2"/>
        <v>1084</v>
      </c>
    </row>
    <row r="31" spans="1:6" ht="25.5" x14ac:dyDescent="0.3">
      <c r="A31" s="12" t="s">
        <v>7</v>
      </c>
      <c r="B31" s="6" t="s">
        <v>2</v>
      </c>
      <c r="C31" s="59">
        <v>1850</v>
      </c>
      <c r="D31" s="49"/>
      <c r="E31" s="49">
        <f t="shared" si="2"/>
        <v>0</v>
      </c>
    </row>
    <row r="32" spans="1:6" ht="36.75" x14ac:dyDescent="0.3">
      <c r="A32" s="12" t="s">
        <v>8</v>
      </c>
      <c r="B32" s="6" t="s">
        <v>2</v>
      </c>
      <c r="C32" s="49"/>
      <c r="D32" s="49"/>
      <c r="E32" s="49"/>
    </row>
    <row r="33" spans="1:5" ht="38.25" customHeight="1" x14ac:dyDescent="0.3">
      <c r="A33" s="12" t="s">
        <v>9</v>
      </c>
      <c r="B33" s="6" t="s">
        <v>2</v>
      </c>
      <c r="C33" s="49">
        <v>6973</v>
      </c>
      <c r="D33" s="49">
        <f>C33/2</f>
        <v>3486.5</v>
      </c>
      <c r="E33" s="49">
        <f t="shared" si="2"/>
        <v>3486.5</v>
      </c>
    </row>
    <row r="34" spans="1:5" x14ac:dyDescent="0.3">
      <c r="C34" s="18">
        <f>C33+C32+C31+C30+C29+C15</f>
        <v>72848.407039999991</v>
      </c>
      <c r="D34" s="43"/>
      <c r="E34" s="4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3" workbookViewId="0">
      <selection activeCell="D33" sqref="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3.5" customHeight="1" x14ac:dyDescent="0.3">
      <c r="A4" s="122" t="s">
        <v>46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7" t="s">
        <v>14</v>
      </c>
    </row>
    <row r="11" spans="1:7" x14ac:dyDescent="0.3">
      <c r="A11" s="5" t="s">
        <v>21</v>
      </c>
      <c r="B11" s="6" t="s">
        <v>10</v>
      </c>
      <c r="C11" s="52">
        <v>23</v>
      </c>
      <c r="D11" s="52">
        <f>C11</f>
        <v>23</v>
      </c>
      <c r="E11" s="52">
        <f>D11</f>
        <v>23</v>
      </c>
    </row>
    <row r="12" spans="1:7" ht="25.5" x14ac:dyDescent="0.3">
      <c r="A12" s="10" t="s">
        <v>24</v>
      </c>
      <c r="B12" s="6" t="s">
        <v>2</v>
      </c>
      <c r="C12" s="19">
        <f>(C13-C32)/C11</f>
        <v>4208.8408399999989</v>
      </c>
      <c r="D12" s="19">
        <f t="shared" ref="D12:E12" si="0">(D13-D32)/D11</f>
        <v>2137.0291156521735</v>
      </c>
      <c r="E12" s="19">
        <f t="shared" si="0"/>
        <v>2137.0291156521735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96803.339319999985</v>
      </c>
      <c r="D13" s="49">
        <f t="shared" ref="D13:E13" si="1">D15+D29+D30+D33+D31+D32</f>
        <v>49151.669659999992</v>
      </c>
      <c r="E13" s="49">
        <f t="shared" si="1"/>
        <v>49151.669659999992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76555.799999999988</v>
      </c>
      <c r="D15" s="96">
        <f t="shared" ref="D15:E15" si="3">D17+D20+D23+D26</f>
        <v>38277.899999999994</v>
      </c>
      <c r="E15" s="96">
        <f t="shared" si="3"/>
        <v>38277.899999999994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57" t="s">
        <v>2</v>
      </c>
      <c r="C17" s="59">
        <v>9964.7000000000007</v>
      </c>
      <c r="D17" s="49">
        <f>C17/2</f>
        <v>4982.3500000000004</v>
      </c>
      <c r="E17" s="49">
        <f>D17</f>
        <v>4982.3500000000004</v>
      </c>
    </row>
    <row r="18" spans="1:6" s="23" customFormat="1" x14ac:dyDescent="0.3">
      <c r="A18" s="27" t="s">
        <v>4</v>
      </c>
      <c r="B18" s="28" t="s">
        <v>3</v>
      </c>
      <c r="C18" s="35">
        <v>4</v>
      </c>
      <c r="D18" s="19">
        <f t="shared" si="2"/>
        <v>4</v>
      </c>
      <c r="E18" s="19">
        <f t="shared" si="2"/>
        <v>4</v>
      </c>
      <c r="F18" s="97">
        <f>C18+C21+C24+C27</f>
        <v>32.22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207797.91666666669</v>
      </c>
      <c r="D19" s="35">
        <f>D17/D18/3*1000+200</f>
        <v>415395.83333333337</v>
      </c>
      <c r="E19" s="35">
        <f>E17/E18/3*1000+200</f>
        <v>415395.83333333337</v>
      </c>
    </row>
    <row r="20" spans="1:6" s="23" customFormat="1" ht="25.5" x14ac:dyDescent="0.3">
      <c r="A20" s="20" t="s">
        <v>31</v>
      </c>
      <c r="B20" s="57" t="s">
        <v>2</v>
      </c>
      <c r="C20" s="59">
        <v>46210</v>
      </c>
      <c r="D20" s="49">
        <f>C20/2</f>
        <v>23105</v>
      </c>
      <c r="E20" s="49">
        <f t="shared" si="2"/>
        <v>23105</v>
      </c>
    </row>
    <row r="21" spans="1:6" s="23" customFormat="1" x14ac:dyDescent="0.3">
      <c r="A21" s="27" t="s">
        <v>4</v>
      </c>
      <c r="B21" s="28" t="s">
        <v>3</v>
      </c>
      <c r="C21" s="35">
        <v>12.72</v>
      </c>
      <c r="D21" s="19">
        <f t="shared" si="2"/>
        <v>12.72</v>
      </c>
      <c r="E21" s="19">
        <f t="shared" si="2"/>
        <v>12.72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302738.46960167715</v>
      </c>
      <c r="D22" s="35">
        <f>D20/3/D21*1000</f>
        <v>605476.9392033543</v>
      </c>
      <c r="E22" s="35">
        <f>E20/3/E21*1000</f>
        <v>605476.9392033543</v>
      </c>
    </row>
    <row r="23" spans="1:6" ht="39" x14ac:dyDescent="0.3">
      <c r="A23" s="12" t="s">
        <v>37</v>
      </c>
      <c r="B23" s="56" t="s">
        <v>2</v>
      </c>
      <c r="C23" s="59">
        <v>7842.1</v>
      </c>
      <c r="D23" s="49">
        <f>C23/2</f>
        <v>3921.05</v>
      </c>
      <c r="E23" s="49">
        <f>D23</f>
        <v>3921.05</v>
      </c>
    </row>
    <row r="24" spans="1:6" x14ac:dyDescent="0.3">
      <c r="A24" s="10" t="s">
        <v>4</v>
      </c>
      <c r="B24" s="11" t="s">
        <v>3</v>
      </c>
      <c r="C24" s="35">
        <v>3.5</v>
      </c>
      <c r="D24" s="19">
        <f t="shared" si="2"/>
        <v>3.5</v>
      </c>
      <c r="E24" s="19">
        <f t="shared" si="2"/>
        <v>3.5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186716.66666666666</v>
      </c>
      <c r="D25" s="19">
        <f t="shared" si="2"/>
        <v>186716.66666666666</v>
      </c>
      <c r="E25" s="19">
        <f t="shared" si="2"/>
        <v>186716.66666666666</v>
      </c>
    </row>
    <row r="26" spans="1:6" ht="25.5" x14ac:dyDescent="0.3">
      <c r="A26" s="5" t="s">
        <v>23</v>
      </c>
      <c r="B26" s="56" t="s">
        <v>2</v>
      </c>
      <c r="C26" s="59">
        <v>12539</v>
      </c>
      <c r="D26" s="49">
        <f>C26/2</f>
        <v>6269.5</v>
      </c>
      <c r="E26" s="49">
        <f>D26</f>
        <v>6269.5</v>
      </c>
    </row>
    <row r="27" spans="1:6" x14ac:dyDescent="0.3">
      <c r="A27" s="10" t="s">
        <v>4</v>
      </c>
      <c r="B27" s="11" t="s">
        <v>3</v>
      </c>
      <c r="C27" s="35">
        <v>12</v>
      </c>
      <c r="D27" s="19">
        <f t="shared" si="2"/>
        <v>12</v>
      </c>
      <c r="E27" s="19">
        <f t="shared" si="2"/>
        <v>12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87076.388888888905</v>
      </c>
      <c r="D28" s="35">
        <f>C28</f>
        <v>87076.388888888905</v>
      </c>
      <c r="E28" s="35">
        <f>D28</f>
        <v>87076.388888888905</v>
      </c>
    </row>
    <row r="29" spans="1:6" ht="25.5" x14ac:dyDescent="0.3">
      <c r="A29" s="5" t="s">
        <v>5</v>
      </c>
      <c r="B29" s="6" t="s">
        <v>2</v>
      </c>
      <c r="C29" s="49">
        <f>C15*11.54%</f>
        <v>8834.539319999998</v>
      </c>
      <c r="D29" s="49">
        <f t="shared" ref="D29:E29" si="4">D15*11.54%</f>
        <v>4417.269659999999</v>
      </c>
      <c r="E29" s="49">
        <f t="shared" si="4"/>
        <v>4417.269659999999</v>
      </c>
    </row>
    <row r="30" spans="1:6" ht="36.75" x14ac:dyDescent="0.3">
      <c r="A30" s="12" t="s">
        <v>6</v>
      </c>
      <c r="B30" s="6" t="s">
        <v>2</v>
      </c>
      <c r="C30" s="59">
        <v>2188</v>
      </c>
      <c r="D30" s="49">
        <f>C30/2</f>
        <v>1094</v>
      </c>
      <c r="E30" s="49">
        <f t="shared" si="2"/>
        <v>1094</v>
      </c>
    </row>
    <row r="31" spans="1:6" ht="25.5" x14ac:dyDescent="0.3">
      <c r="A31" s="12" t="s">
        <v>7</v>
      </c>
      <c r="B31" s="6" t="s">
        <v>2</v>
      </c>
      <c r="C31" s="19">
        <v>1500</v>
      </c>
      <c r="D31" s="19">
        <f t="shared" si="2"/>
        <v>1500</v>
      </c>
      <c r="E31" s="19">
        <f t="shared" si="2"/>
        <v>1500</v>
      </c>
    </row>
    <row r="32" spans="1:6" ht="36.75" x14ac:dyDescent="0.3">
      <c r="A32" s="12" t="s">
        <v>8</v>
      </c>
      <c r="B32" s="6" t="s">
        <v>2</v>
      </c>
      <c r="C32" s="49"/>
      <c r="D32" s="49"/>
      <c r="E32" s="4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49">
        <v>7725</v>
      </c>
      <c r="D33" s="49">
        <f>C33/2</f>
        <v>3862.5</v>
      </c>
      <c r="E33" s="49">
        <f t="shared" si="2"/>
        <v>3862.5</v>
      </c>
    </row>
    <row r="34" spans="1:5" x14ac:dyDescent="0.3">
      <c r="C34" s="18">
        <f>C33+C32+C31+C30+C29+C15</f>
        <v>96803.339319999985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8" workbookViewId="0">
      <selection activeCell="D37" sqref="D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x14ac:dyDescent="0.3">
      <c r="A4" s="117" t="s">
        <v>45</v>
      </c>
      <c r="B4" s="117"/>
      <c r="C4" s="117"/>
      <c r="D4" s="117"/>
      <c r="E4" s="117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11</v>
      </c>
      <c r="D11" s="52">
        <f>C11</f>
        <v>11</v>
      </c>
      <c r="E11" s="52">
        <f>D11</f>
        <v>11</v>
      </c>
    </row>
    <row r="12" spans="1:7" ht="25.5" x14ac:dyDescent="0.3">
      <c r="A12" s="10" t="s">
        <v>24</v>
      </c>
      <c r="B12" s="6" t="s">
        <v>2</v>
      </c>
      <c r="C12" s="19">
        <f>(C13-C32)/C11</f>
        <v>2336.6374654545457</v>
      </c>
      <c r="D12" s="19">
        <f t="shared" ref="D12:E12" si="0">(D13-D32)/D11</f>
        <v>1145.5914600000001</v>
      </c>
      <c r="E12" s="19">
        <f t="shared" si="0"/>
        <v>1145.5914600000001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25703.012120000003</v>
      </c>
      <c r="D13" s="49">
        <f t="shared" ref="D13:E13" si="1">D15+D29+D30+D33+D31+D32</f>
        <v>12601.506060000002</v>
      </c>
      <c r="E13" s="49">
        <f t="shared" si="1"/>
        <v>12601.506060000002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C20+C26+C23</f>
        <v>20287.800000000003</v>
      </c>
      <c r="D15" s="96">
        <f t="shared" ref="D15:E15" si="3">D20+D26+D23</f>
        <v>10143.900000000001</v>
      </c>
      <c r="E15" s="96">
        <f t="shared" si="3"/>
        <v>10143.900000000001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6" t="s">
        <v>30</v>
      </c>
      <c r="B17" s="21" t="s">
        <v>2</v>
      </c>
      <c r="C17" s="44"/>
      <c r="D17" s="19">
        <f t="shared" si="2"/>
        <v>0</v>
      </c>
      <c r="E17" s="19">
        <f t="shared" si="2"/>
        <v>0</v>
      </c>
    </row>
    <row r="18" spans="1:6" s="23" customFormat="1" x14ac:dyDescent="0.3">
      <c r="A18" s="27" t="s">
        <v>4</v>
      </c>
      <c r="B18" s="28" t="s">
        <v>3</v>
      </c>
      <c r="C18" s="45"/>
      <c r="D18" s="19">
        <f t="shared" si="2"/>
        <v>0</v>
      </c>
      <c r="E18" s="19">
        <f t="shared" si="2"/>
        <v>0</v>
      </c>
      <c r="F18" s="97">
        <f>C18+C21+C24+C27</f>
        <v>8.81</v>
      </c>
    </row>
    <row r="19" spans="1:6" s="23" customFormat="1" ht="21.95" customHeight="1" x14ac:dyDescent="0.3">
      <c r="A19" s="27" t="s">
        <v>26</v>
      </c>
      <c r="B19" s="21" t="s">
        <v>27</v>
      </c>
      <c r="C19" s="44"/>
      <c r="D19" s="19">
        <f t="shared" si="2"/>
        <v>0</v>
      </c>
      <c r="E19" s="19">
        <f t="shared" si="2"/>
        <v>0</v>
      </c>
    </row>
    <row r="20" spans="1:6" s="23" customFormat="1" ht="25.5" x14ac:dyDescent="0.3">
      <c r="A20" s="20" t="s">
        <v>31</v>
      </c>
      <c r="B20" s="57" t="s">
        <v>2</v>
      </c>
      <c r="C20" s="58">
        <v>12745.2</v>
      </c>
      <c r="D20" s="49">
        <f>C20/2</f>
        <v>6372.6</v>
      </c>
      <c r="E20" s="49">
        <f t="shared" si="2"/>
        <v>6372.6</v>
      </c>
    </row>
    <row r="21" spans="1:6" s="23" customFormat="1" x14ac:dyDescent="0.3">
      <c r="A21" s="27" t="s">
        <v>4</v>
      </c>
      <c r="B21" s="28" t="s">
        <v>3</v>
      </c>
      <c r="C21" s="45">
        <v>2.81</v>
      </c>
      <c r="D21" s="19">
        <f t="shared" si="2"/>
        <v>2.81</v>
      </c>
      <c r="E21" s="19">
        <f t="shared" si="2"/>
        <v>2.81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377971.53024911036</v>
      </c>
      <c r="D22" s="44">
        <f>C22</f>
        <v>377971.53024911036</v>
      </c>
      <c r="E22" s="44">
        <f>D22</f>
        <v>377971.53024911036</v>
      </c>
    </row>
    <row r="23" spans="1:6" ht="39" x14ac:dyDescent="0.3">
      <c r="A23" s="12" t="s">
        <v>37</v>
      </c>
      <c r="B23" s="56" t="s">
        <v>2</v>
      </c>
      <c r="C23" s="58">
        <v>2084.9</v>
      </c>
      <c r="D23" s="49">
        <f>C23/2</f>
        <v>1042.45</v>
      </c>
      <c r="E23" s="49">
        <f t="shared" ref="E23" si="4">D23</f>
        <v>1042.45</v>
      </c>
    </row>
    <row r="24" spans="1:6" x14ac:dyDescent="0.3">
      <c r="A24" s="10" t="s">
        <v>4</v>
      </c>
      <c r="B24" s="11" t="s">
        <v>3</v>
      </c>
      <c r="C24" s="45">
        <v>1</v>
      </c>
      <c r="D24" s="19">
        <f t="shared" si="2"/>
        <v>1</v>
      </c>
      <c r="E24" s="19">
        <f t="shared" si="2"/>
        <v>1</v>
      </c>
    </row>
    <row r="25" spans="1:6" ht="21.95" customHeight="1" x14ac:dyDescent="0.3">
      <c r="A25" s="10" t="s">
        <v>26</v>
      </c>
      <c r="B25" s="6" t="s">
        <v>27</v>
      </c>
      <c r="C25" s="44">
        <f>C23/12/C24*1000</f>
        <v>173741.66666666669</v>
      </c>
      <c r="D25" s="19">
        <f t="shared" si="2"/>
        <v>173741.66666666669</v>
      </c>
      <c r="E25" s="19">
        <f t="shared" si="2"/>
        <v>173741.66666666669</v>
      </c>
    </row>
    <row r="26" spans="1:6" ht="25.5" x14ac:dyDescent="0.3">
      <c r="A26" s="5" t="s">
        <v>23</v>
      </c>
      <c r="B26" s="56" t="s">
        <v>2</v>
      </c>
      <c r="C26" s="58">
        <v>5457.7</v>
      </c>
      <c r="D26" s="49">
        <f>C26/2</f>
        <v>2728.85</v>
      </c>
      <c r="E26" s="49">
        <f>D26</f>
        <v>2728.85</v>
      </c>
    </row>
    <row r="27" spans="1:6" x14ac:dyDescent="0.3">
      <c r="A27" s="10" t="s">
        <v>4</v>
      </c>
      <c r="B27" s="11" t="s">
        <v>3</v>
      </c>
      <c r="C27" s="45">
        <v>5</v>
      </c>
      <c r="D27" s="19">
        <f t="shared" si="2"/>
        <v>5</v>
      </c>
      <c r="E27" s="19">
        <f t="shared" si="2"/>
        <v>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90961.666666666672</v>
      </c>
      <c r="D28" s="44">
        <f>C28</f>
        <v>90961.666666666672</v>
      </c>
      <c r="E28" s="44">
        <f>D28</f>
        <v>90961.666666666672</v>
      </c>
    </row>
    <row r="29" spans="1:6" ht="25.5" x14ac:dyDescent="0.3">
      <c r="A29" s="5" t="s">
        <v>5</v>
      </c>
      <c r="B29" s="6" t="s">
        <v>2</v>
      </c>
      <c r="C29" s="49">
        <f>C15*11.54%</f>
        <v>2341.2121200000001</v>
      </c>
      <c r="D29" s="49">
        <f t="shared" ref="D29:E29" si="5">D15*11.54%</f>
        <v>1170.6060600000001</v>
      </c>
      <c r="E29" s="49">
        <f t="shared" si="5"/>
        <v>1170.6060600000001</v>
      </c>
    </row>
    <row r="30" spans="1:6" ht="36.75" x14ac:dyDescent="0.3">
      <c r="A30" s="12" t="s">
        <v>6</v>
      </c>
      <c r="B30" s="6" t="s">
        <v>2</v>
      </c>
      <c r="C30" s="49">
        <v>481</v>
      </c>
      <c r="D30" s="49">
        <f>C30/2</f>
        <v>240.5</v>
      </c>
      <c r="E30" s="49">
        <f>D30</f>
        <v>240.5</v>
      </c>
    </row>
    <row r="31" spans="1:6" ht="25.5" x14ac:dyDescent="0.3">
      <c r="A31" s="12" t="s">
        <v>7</v>
      </c>
      <c r="B31" s="6" t="s">
        <v>2</v>
      </c>
      <c r="C31" s="19">
        <v>500</v>
      </c>
      <c r="D31" s="49"/>
      <c r="E31" s="49">
        <f>D31</f>
        <v>0</v>
      </c>
    </row>
    <row r="32" spans="1:6" ht="36.75" x14ac:dyDescent="0.3">
      <c r="A32" s="12" t="s">
        <v>8</v>
      </c>
      <c r="B32" s="6" t="s">
        <v>2</v>
      </c>
      <c r="C32" s="19"/>
      <c r="D32" s="19">
        <f t="shared" si="2"/>
        <v>0</v>
      </c>
      <c r="E32" s="1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49">
        <v>2093</v>
      </c>
      <c r="D33" s="49">
        <f>C33/2</f>
        <v>1046.5</v>
      </c>
      <c r="E33" s="49">
        <f t="shared" si="2"/>
        <v>1046.5</v>
      </c>
    </row>
    <row r="34" spans="1:5" x14ac:dyDescent="0.3">
      <c r="C34" s="18">
        <f>C33+C32+C31+C30+C29+C15</f>
        <v>25703.012120000003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7.25" customHeight="1" x14ac:dyDescent="0.3">
      <c r="A4" s="122" t="s">
        <v>44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9</v>
      </c>
      <c r="D11" s="52">
        <f>C11</f>
        <v>9</v>
      </c>
      <c r="E11" s="52">
        <f>D11</f>
        <v>9</v>
      </c>
    </row>
    <row r="12" spans="1:7" ht="25.5" x14ac:dyDescent="0.3">
      <c r="A12" s="10" t="s">
        <v>24</v>
      </c>
      <c r="B12" s="6" t="s">
        <v>2</v>
      </c>
      <c r="C12" s="19">
        <f>(C13-C32)/C11</f>
        <v>4975.5577066666665</v>
      </c>
      <c r="D12" s="19">
        <f t="shared" ref="D12:E33" si="0">C12</f>
        <v>4975.5577066666665</v>
      </c>
      <c r="E12" s="19">
        <f t="shared" si="0"/>
        <v>4975.5577066666665</v>
      </c>
    </row>
    <row r="13" spans="1:7" ht="25.5" x14ac:dyDescent="0.3">
      <c r="A13" s="5" t="s">
        <v>11</v>
      </c>
      <c r="B13" s="6" t="s">
        <v>2</v>
      </c>
      <c r="C13" s="96">
        <f>C15+C29+C30+C33+C31+C32</f>
        <v>44780.019359999998</v>
      </c>
      <c r="D13" s="96">
        <f t="shared" ref="D13:E13" si="1">D15+D29+D30+D33+D31+D32</f>
        <v>22640.009679999999</v>
      </c>
      <c r="E13" s="96">
        <f t="shared" si="1"/>
        <v>22640.009679999999</v>
      </c>
    </row>
    <row r="14" spans="1:7" x14ac:dyDescent="0.3">
      <c r="A14" s="8" t="s">
        <v>0</v>
      </c>
      <c r="B14" s="9"/>
      <c r="C14" s="19"/>
      <c r="D14" s="19">
        <f t="shared" si="0"/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96">
        <f>C20+C26+C17+C23</f>
        <v>37258.400000000001</v>
      </c>
      <c r="D15" s="96">
        <f t="shared" ref="D15:E15" si="2">D20+D26+D17+D23</f>
        <v>18629.2</v>
      </c>
      <c r="E15" s="96">
        <f t="shared" si="2"/>
        <v>18629.2</v>
      </c>
    </row>
    <row r="16" spans="1:7" x14ac:dyDescent="0.3">
      <c r="A16" s="8" t="s">
        <v>1</v>
      </c>
      <c r="B16" s="9"/>
      <c r="C16" s="19"/>
      <c r="D16" s="19">
        <f t="shared" si="0"/>
        <v>0</v>
      </c>
      <c r="E16" s="19"/>
    </row>
    <row r="17" spans="1:6" s="23" customFormat="1" ht="25.5" x14ac:dyDescent="0.3">
      <c r="A17" s="20" t="s">
        <v>30</v>
      </c>
      <c r="B17" s="57" t="s">
        <v>2</v>
      </c>
      <c r="C17" s="58">
        <v>1184.9000000000001</v>
      </c>
      <c r="D17" s="49">
        <f>C17/2</f>
        <v>592.45000000000005</v>
      </c>
      <c r="E17" s="49">
        <f t="shared" ref="E17" si="3">D17</f>
        <v>592.45000000000005</v>
      </c>
    </row>
    <row r="18" spans="1:6" s="23" customFormat="1" x14ac:dyDescent="0.3">
      <c r="A18" s="27" t="s">
        <v>4</v>
      </c>
      <c r="B18" s="28" t="s">
        <v>3</v>
      </c>
      <c r="C18" s="45">
        <v>1</v>
      </c>
      <c r="D18" s="19">
        <f t="shared" ref="D18" si="4">C18</f>
        <v>1</v>
      </c>
      <c r="E18" s="19">
        <f t="shared" ref="E18" si="5">D18</f>
        <v>1</v>
      </c>
      <c r="F18" s="97">
        <f>C18+C21+C24+C27</f>
        <v>17.25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C17/12/C18*1000</f>
        <v>98741.666666666672</v>
      </c>
      <c r="D19" s="44">
        <f>C19</f>
        <v>98741.666666666672</v>
      </c>
      <c r="E19" s="44">
        <f>D19</f>
        <v>98741.666666666672</v>
      </c>
    </row>
    <row r="20" spans="1:6" s="23" customFormat="1" ht="25.5" x14ac:dyDescent="0.3">
      <c r="A20" s="20" t="s">
        <v>31</v>
      </c>
      <c r="B20" s="57" t="s">
        <v>2</v>
      </c>
      <c r="C20" s="58">
        <v>22946.6</v>
      </c>
      <c r="D20" s="49">
        <f>C20/2</f>
        <v>11473.3</v>
      </c>
      <c r="E20" s="49">
        <f t="shared" si="0"/>
        <v>11473.3</v>
      </c>
    </row>
    <row r="21" spans="1:6" s="23" customFormat="1" x14ac:dyDescent="0.3">
      <c r="A21" s="27" t="s">
        <v>4</v>
      </c>
      <c r="B21" s="28" t="s">
        <v>3</v>
      </c>
      <c r="C21" s="45">
        <v>5.75</v>
      </c>
      <c r="D21" s="19">
        <f t="shared" si="0"/>
        <v>5.75</v>
      </c>
      <c r="E21" s="19">
        <f t="shared" si="0"/>
        <v>5.75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332559.42028985504</v>
      </c>
      <c r="D22" s="44">
        <f>C22</f>
        <v>332559.42028985504</v>
      </c>
      <c r="E22" s="44">
        <f>D22</f>
        <v>332559.42028985504</v>
      </c>
    </row>
    <row r="23" spans="1:6" ht="39" x14ac:dyDescent="0.3">
      <c r="A23" s="12" t="s">
        <v>37</v>
      </c>
      <c r="B23" s="56" t="s">
        <v>2</v>
      </c>
      <c r="C23" s="58">
        <v>4350.8</v>
      </c>
      <c r="D23" s="49">
        <f>C23/2</f>
        <v>2175.4</v>
      </c>
      <c r="E23" s="49">
        <f t="shared" ref="E23" si="6">D23</f>
        <v>2175.4</v>
      </c>
    </row>
    <row r="24" spans="1:6" x14ac:dyDescent="0.3">
      <c r="A24" s="10" t="s">
        <v>4</v>
      </c>
      <c r="B24" s="11" t="s">
        <v>3</v>
      </c>
      <c r="C24" s="45">
        <v>2</v>
      </c>
      <c r="D24" s="19">
        <f t="shared" ref="D24" si="7">C24</f>
        <v>2</v>
      </c>
      <c r="E24" s="19">
        <f t="shared" ref="E24" si="8">D24</f>
        <v>2</v>
      </c>
    </row>
    <row r="25" spans="1:6" ht="21.95" customHeight="1" x14ac:dyDescent="0.3">
      <c r="A25" s="10" t="s">
        <v>26</v>
      </c>
      <c r="B25" s="6" t="s">
        <v>27</v>
      </c>
      <c r="C25" s="44">
        <f>C23/12/C24*1000</f>
        <v>181283.33333333334</v>
      </c>
      <c r="D25" s="44">
        <f>C25</f>
        <v>181283.33333333334</v>
      </c>
      <c r="E25" s="44">
        <f>D25</f>
        <v>181283.33333333334</v>
      </c>
    </row>
    <row r="26" spans="1:6" ht="25.5" x14ac:dyDescent="0.3">
      <c r="A26" s="5" t="s">
        <v>23</v>
      </c>
      <c r="B26" s="56" t="s">
        <v>2</v>
      </c>
      <c r="C26" s="58">
        <v>8776.1</v>
      </c>
      <c r="D26" s="49">
        <f>C26/2</f>
        <v>4388.05</v>
      </c>
      <c r="E26" s="49">
        <f>D26</f>
        <v>4388.05</v>
      </c>
    </row>
    <row r="27" spans="1:6" x14ac:dyDescent="0.3">
      <c r="A27" s="10" t="s">
        <v>4</v>
      </c>
      <c r="B27" s="11" t="s">
        <v>3</v>
      </c>
      <c r="C27" s="45">
        <v>8.5</v>
      </c>
      <c r="D27" s="19">
        <f t="shared" si="0"/>
        <v>8.5</v>
      </c>
      <c r="E27" s="19">
        <f t="shared" si="0"/>
        <v>8.5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86040.196078431385</v>
      </c>
      <c r="D28" s="44">
        <f>C28</f>
        <v>86040.196078431385</v>
      </c>
      <c r="E28" s="44">
        <f>D28</f>
        <v>86040.196078431385</v>
      </c>
    </row>
    <row r="29" spans="1:6" ht="25.5" x14ac:dyDescent="0.3">
      <c r="A29" s="5" t="s">
        <v>5</v>
      </c>
      <c r="B29" s="6" t="s">
        <v>2</v>
      </c>
      <c r="C29" s="49">
        <f>C15*11.54%</f>
        <v>4299.6193599999997</v>
      </c>
      <c r="D29" s="49">
        <f t="shared" ref="D29:E29" si="9">D15*11.54%</f>
        <v>2149.8096799999998</v>
      </c>
      <c r="E29" s="49">
        <f t="shared" si="9"/>
        <v>2149.8096799999998</v>
      </c>
    </row>
    <row r="30" spans="1:6" ht="36.75" x14ac:dyDescent="0.3">
      <c r="A30" s="12" t="s">
        <v>6</v>
      </c>
      <c r="B30" s="6" t="s">
        <v>2</v>
      </c>
      <c r="C30" s="49">
        <v>547</v>
      </c>
      <c r="D30" s="49">
        <f>C30/2</f>
        <v>273.5</v>
      </c>
      <c r="E30" s="49">
        <f t="shared" si="0"/>
        <v>273.5</v>
      </c>
    </row>
    <row r="31" spans="1:6" ht="25.5" x14ac:dyDescent="0.3">
      <c r="A31" s="12" t="s">
        <v>7</v>
      </c>
      <c r="B31" s="6" t="s">
        <v>2</v>
      </c>
      <c r="C31" s="19">
        <v>500</v>
      </c>
      <c r="D31" s="19">
        <f t="shared" si="0"/>
        <v>500</v>
      </c>
      <c r="E31" s="19">
        <f t="shared" si="0"/>
        <v>500</v>
      </c>
    </row>
    <row r="32" spans="1:6" ht="36.75" x14ac:dyDescent="0.3">
      <c r="A32" s="12" t="s">
        <v>8</v>
      </c>
      <c r="B32" s="6" t="s">
        <v>2</v>
      </c>
      <c r="C32" s="19"/>
      <c r="D32" s="19">
        <f t="shared" si="0"/>
        <v>0</v>
      </c>
      <c r="E32" s="19">
        <f t="shared" si="0"/>
        <v>0</v>
      </c>
    </row>
    <row r="33" spans="1:5" ht="38.25" customHeight="1" x14ac:dyDescent="0.3">
      <c r="A33" s="12" t="s">
        <v>9</v>
      </c>
      <c r="B33" s="6" t="s">
        <v>2</v>
      </c>
      <c r="C33" s="49">
        <v>2175</v>
      </c>
      <c r="D33" s="49">
        <f>C33/2</f>
        <v>1087.5</v>
      </c>
      <c r="E33" s="49">
        <f t="shared" si="0"/>
        <v>1087.5</v>
      </c>
    </row>
    <row r="34" spans="1:5" x14ac:dyDescent="0.3">
      <c r="C34" s="18">
        <f>C33+C32+C31+C30+C29+C15</f>
        <v>44780.019359999998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abSelected="1" workbookViewId="0">
      <selection activeCell="F10" sqref="F1:G1048576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6" width="15.42578125" style="107" hidden="1" customWidth="1"/>
    <col min="7" max="7" width="15" style="2" hidden="1" customWidth="1"/>
    <col min="8" max="8" width="12" style="2" customWidth="1"/>
    <col min="9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  <c r="F1" s="10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x14ac:dyDescent="0.3">
      <c r="A4" s="117" t="s">
        <v>29</v>
      </c>
      <c r="B4" s="117"/>
      <c r="C4" s="117"/>
      <c r="D4" s="117"/>
      <c r="E4" s="117"/>
      <c r="F4" s="108"/>
    </row>
    <row r="5" spans="1:7" ht="15.75" customHeight="1" x14ac:dyDescent="0.3">
      <c r="A5" s="118" t="s">
        <v>16</v>
      </c>
      <c r="B5" s="118"/>
      <c r="C5" s="118"/>
      <c r="D5" s="118"/>
      <c r="E5" s="118"/>
      <c r="F5" s="109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  <c r="F9" s="110"/>
    </row>
    <row r="10" spans="1:7" ht="40.5" x14ac:dyDescent="0.3">
      <c r="A10" s="119"/>
      <c r="B10" s="120"/>
      <c r="C10" s="37" t="s">
        <v>19</v>
      </c>
      <c r="D10" s="37" t="s">
        <v>20</v>
      </c>
      <c r="E10" s="38" t="s">
        <v>14</v>
      </c>
      <c r="F10" s="111" t="s">
        <v>19</v>
      </c>
    </row>
    <row r="11" spans="1:7" x14ac:dyDescent="0.3">
      <c r="A11" s="5" t="s">
        <v>21</v>
      </c>
      <c r="B11" s="6" t="s">
        <v>10</v>
      </c>
      <c r="C11" s="52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1659</v>
      </c>
      <c r="D11" s="52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1659</v>
      </c>
      <c r="E11" s="52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1659</v>
      </c>
      <c r="F11" s="52">
        <v>1659</v>
      </c>
    </row>
    <row r="12" spans="1:7" ht="25.5" x14ac:dyDescent="0.3">
      <c r="A12" s="10" t="s">
        <v>24</v>
      </c>
      <c r="B12" s="6" t="s">
        <v>2</v>
      </c>
      <c r="C12" s="19">
        <f t="shared" ref="C12:E12" si="0">(C13-C32)/C11</f>
        <v>2033.2551031886676</v>
      </c>
      <c r="D12" s="19">
        <f t="shared" si="0"/>
        <v>995.73213904159115</v>
      </c>
      <c r="E12" s="19">
        <f t="shared" si="0"/>
        <v>995.73213904159115</v>
      </c>
      <c r="F12" s="112">
        <f t="shared" ref="F12" si="1">(F13-F32)/F11</f>
        <v>2043.3074141048824</v>
      </c>
    </row>
    <row r="13" spans="1:7" ht="25.5" x14ac:dyDescent="0.3">
      <c r="A13" s="5" t="s">
        <v>11</v>
      </c>
      <c r="B13" s="6" t="s">
        <v>2</v>
      </c>
      <c r="C13" s="63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агашСШ'!C13+'Невская СШ'!C13+'Амангельдинская СШ'!C13+'Донская СШ'!C13+'Макинская СШ'!C13+'Казгородокска СШ '!C13</f>
        <v>3378469.2161899996</v>
      </c>
      <c r="D13" s="63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1657218.6186699998</v>
      </c>
      <c r="E13" s="63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1657218.6186699998</v>
      </c>
      <c r="F13" s="113">
        <f>F15+F29+F30+F31+F32+F33</f>
        <v>3389847</v>
      </c>
      <c r="G13" s="83">
        <f>C13-F13</f>
        <v>-11377.783810000401</v>
      </c>
    </row>
    <row r="14" spans="1:7" x14ac:dyDescent="0.3">
      <c r="A14" s="8" t="s">
        <v>0</v>
      </c>
      <c r="B14" s="9"/>
      <c r="C14" s="39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9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9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114">
        <f>'СШ №1'!F14+'СШ №2'!F14+'Макинская СШ'!F14+'Казгородокска СШ '!F14+'Донская СШ'!F14+'Амангельдинская СШ'!F14+'Невская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102" t="s">
        <v>12</v>
      </c>
      <c r="B15" s="103" t="s">
        <v>2</v>
      </c>
      <c r="C15" s="104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агашСШ'!C15+'Невская СШ'!C15+'Амангельдинская СШ'!C15+'Донская СШ'!C15+'Макинская СШ'!C15+'Казгородокска СШ '!C15</f>
        <v>2592396.7999999998</v>
      </c>
      <c r="D15" s="104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1264698.2750000001</v>
      </c>
      <c r="E15" s="104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1264698.2750000001</v>
      </c>
      <c r="F15" s="113">
        <v>2755188</v>
      </c>
      <c r="G15" s="83">
        <f>C15-F15</f>
        <v>-162791.20000000019</v>
      </c>
    </row>
    <row r="16" spans="1:7" x14ac:dyDescent="0.3">
      <c r="A16" s="8" t="s">
        <v>1</v>
      </c>
      <c r="B16" s="9"/>
      <c r="C16" s="39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9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9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114">
        <f>'СШ №1'!F16+'СШ №2'!F16+'Макинская СШ'!F16+'Казгородокска СШ '!F16+'Донская СШ'!F16+'Амангельдинская СШ'!F16+'Невская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83">
        <f t="shared" ref="G16:G33" si="2">C16-F16</f>
        <v>0</v>
      </c>
    </row>
    <row r="17" spans="1:7" ht="25.5" x14ac:dyDescent="0.3">
      <c r="A17" s="5" t="s">
        <v>13</v>
      </c>
      <c r="B17" s="56" t="s">
        <v>2</v>
      </c>
      <c r="C17" s="48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265854.8000000001</v>
      </c>
      <c r="D17" s="48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138427.40000000005</v>
      </c>
      <c r="E17" s="48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138427.40000000005</v>
      </c>
      <c r="F17" s="52">
        <f>'СШ №1'!F17+'СШ №2'!F17+'Макинская СШ'!F17+'Казгородокска СШ '!F17+'Донская СШ'!F17+'Амангельдинская СШ'!F17+'Невская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0</v>
      </c>
      <c r="G17" s="83"/>
    </row>
    <row r="18" spans="1:7" x14ac:dyDescent="0.3">
      <c r="A18" s="10" t="s">
        <v>4</v>
      </c>
      <c r="B18" s="11" t="s">
        <v>3</v>
      </c>
      <c r="C18" s="86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94.5</v>
      </c>
      <c r="D18" s="86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94.5</v>
      </c>
      <c r="E18" s="86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94.5</v>
      </c>
      <c r="F18" s="112" t="e">
        <f>'СШ №1'!F18+'СШ №2'!F18+'Макинская СШ'!F18+'Казгородокска СШ '!F18+'Донская СШ'!F18+'Амангельдинская СШ'!F18+'Невская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98">
        <f>D18+D21+D24+D27</f>
        <v>988.48</v>
      </c>
    </row>
    <row r="19" spans="1:7" ht="21.95" customHeight="1" x14ac:dyDescent="0.3">
      <c r="A19" s="10" t="s">
        <v>26</v>
      </c>
      <c r="B19" s="6" t="s">
        <v>27</v>
      </c>
      <c r="C19" s="35">
        <f>C17/C18/12*1000</f>
        <v>234439.85890652565</v>
      </c>
      <c r="D19" s="35">
        <f t="shared" ref="D19:E19" si="3">C19</f>
        <v>234439.85890652565</v>
      </c>
      <c r="E19" s="35">
        <f t="shared" si="3"/>
        <v>234439.85890652565</v>
      </c>
      <c r="F19" s="112" t="e">
        <f>F17/F18/12*1000</f>
        <v>#VALUE!</v>
      </c>
      <c r="G19" s="83"/>
    </row>
    <row r="20" spans="1:7" ht="25.5" x14ac:dyDescent="0.3">
      <c r="A20" s="5" t="s">
        <v>22</v>
      </c>
      <c r="B20" s="56" t="s">
        <v>2</v>
      </c>
      <c r="C20" s="48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1724750.0999999996</v>
      </c>
      <c r="D20" s="48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830874.92499999981</v>
      </c>
      <c r="E20" s="48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830874.92499999981</v>
      </c>
      <c r="F20" s="52">
        <f>'СШ №1'!F20+'СШ №2'!F20+'Макинская СШ'!F20+'Казгородокска СШ '!F20+'Донская СШ'!F20+'Амангельдинская СШ'!F20+'Невская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0</v>
      </c>
      <c r="G20" s="83"/>
    </row>
    <row r="21" spans="1:7" x14ac:dyDescent="0.3">
      <c r="A21" s="10" t="s">
        <v>4</v>
      </c>
      <c r="B21" s="11" t="s">
        <v>3</v>
      </c>
      <c r="C21" s="86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440.23000000000008</v>
      </c>
      <c r="D21" s="86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440.23000000000008</v>
      </c>
      <c r="E21" s="86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440.23000000000008</v>
      </c>
      <c r="F21" s="112">
        <f>'СШ №1'!F21+'СШ №2'!F21+'Макинская СШ'!F21+'Казгородокска СШ '!F21+'Донская СШ'!F21+'Амангельдинская СШ'!F21+'Невская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0</v>
      </c>
      <c r="G21" s="83"/>
    </row>
    <row r="22" spans="1:7" ht="21.95" customHeight="1" x14ac:dyDescent="0.3">
      <c r="A22" s="10" t="s">
        <v>26</v>
      </c>
      <c r="B22" s="6" t="s">
        <v>27</v>
      </c>
      <c r="C22" s="35">
        <f>C20/12/C21*1000</f>
        <v>326486.55248392874</v>
      </c>
      <c r="D22" s="35">
        <f t="shared" ref="D22:E22" si="4">C22</f>
        <v>326486.55248392874</v>
      </c>
      <c r="E22" s="35">
        <f t="shared" si="4"/>
        <v>326486.55248392874</v>
      </c>
      <c r="F22" s="112" t="e">
        <f>F20/12/F21*1000</f>
        <v>#DIV/0!</v>
      </c>
      <c r="G22" s="83"/>
    </row>
    <row r="23" spans="1:7" ht="42" customHeight="1" x14ac:dyDescent="0.3">
      <c r="A23" s="12" t="s">
        <v>37</v>
      </c>
      <c r="B23" s="56" t="s">
        <v>2</v>
      </c>
      <c r="C23" s="48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242557.30000000005</v>
      </c>
      <c r="D23" s="48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121278.65000000002</v>
      </c>
      <c r="E23" s="48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121278.65000000002</v>
      </c>
      <c r="F23" s="52">
        <f>'СШ №1'!F23+'СШ №2'!F23+'Макинская СШ'!F23+'Казгородокска СШ '!F23+'Донская СШ'!F23+'Амангельдинская СШ'!F23+'Невская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0</v>
      </c>
      <c r="G23" s="83"/>
    </row>
    <row r="24" spans="1:7" x14ac:dyDescent="0.3">
      <c r="A24" s="10" t="s">
        <v>4</v>
      </c>
      <c r="B24" s="11" t="s">
        <v>3</v>
      </c>
      <c r="C24" s="85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102</v>
      </c>
      <c r="D24" s="85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102</v>
      </c>
      <c r="E24" s="85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102</v>
      </c>
      <c r="F24" s="115">
        <f>'СШ №1'!F24+'СШ №2'!F24+'Макинская СШ'!F24+'Казгородокска СШ '!F24+'Донская СШ'!F24+'Амангельдинская СШ'!F24+'Невская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0</v>
      </c>
      <c r="G24" s="83"/>
    </row>
    <row r="25" spans="1:7" ht="21.95" customHeight="1" x14ac:dyDescent="0.3">
      <c r="A25" s="10" t="s">
        <v>26</v>
      </c>
      <c r="B25" s="6" t="s">
        <v>27</v>
      </c>
      <c r="C25" s="35">
        <f>C23/C24/12*1000</f>
        <v>198167.72875817001</v>
      </c>
      <c r="D25" s="35">
        <f t="shared" ref="D25:E25" si="5">C25</f>
        <v>198167.72875817001</v>
      </c>
      <c r="E25" s="35">
        <f t="shared" si="5"/>
        <v>198167.72875817001</v>
      </c>
      <c r="F25" s="112" t="e">
        <f>F23/F24/12*1000</f>
        <v>#DIV/0!</v>
      </c>
      <c r="G25" s="83"/>
    </row>
    <row r="26" spans="1:7" ht="25.5" x14ac:dyDescent="0.3">
      <c r="A26" s="5" t="s">
        <v>23</v>
      </c>
      <c r="B26" s="56" t="s">
        <v>2</v>
      </c>
      <c r="C26" s="48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359234.6</v>
      </c>
      <c r="D26" s="48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179617.3</v>
      </c>
      <c r="E26" s="48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179617.3</v>
      </c>
      <c r="F26" s="52">
        <f>'СШ №1'!F26+'СШ №2'!F26+'Макинская СШ'!F26+'Казгородокска СШ '!F26+'Донская СШ'!F26+'Амангельдинская СШ'!F26+'Невская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0</v>
      </c>
      <c r="G26" s="83"/>
    </row>
    <row r="27" spans="1:7" x14ac:dyDescent="0.3">
      <c r="A27" s="10" t="s">
        <v>4</v>
      </c>
      <c r="B27" s="11" t="s">
        <v>3</v>
      </c>
      <c r="C27" s="85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351.75</v>
      </c>
      <c r="D27" s="85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351.75</v>
      </c>
      <c r="E27" s="85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351.75</v>
      </c>
      <c r="F27" s="115">
        <f>'СШ №1'!F27+'СШ №2'!F27+'Макинская СШ'!F27+'Казгородокска СШ '!F27+'Донская СШ'!F27+'Амангельдинская СШ'!F27+'Невская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0</v>
      </c>
      <c r="G27" s="83"/>
    </row>
    <row r="28" spans="1:7" ht="21.95" customHeight="1" x14ac:dyDescent="0.3">
      <c r="A28" s="10" t="s">
        <v>26</v>
      </c>
      <c r="B28" s="6" t="s">
        <v>27</v>
      </c>
      <c r="C28" s="35">
        <f>C26/12/C27*1000</f>
        <v>85106.515043828462</v>
      </c>
      <c r="D28" s="35">
        <f t="shared" ref="D28:E28" si="6">C28</f>
        <v>85106.515043828462</v>
      </c>
      <c r="E28" s="35">
        <f t="shared" si="6"/>
        <v>85106.515043828462</v>
      </c>
      <c r="F28" s="112" t="e">
        <f>F26/12/F27*1000</f>
        <v>#DIV/0!</v>
      </c>
      <c r="G28" s="83"/>
    </row>
    <row r="29" spans="1:7" ht="25.5" x14ac:dyDescent="0.3">
      <c r="A29" s="5" t="s">
        <v>5</v>
      </c>
      <c r="B29" s="6" t="s">
        <v>2</v>
      </c>
      <c r="C29" s="49">
        <f>C15*11.54%</f>
        <v>299162.59071999998</v>
      </c>
      <c r="D29" s="49">
        <f t="shared" ref="D29:E29" si="7">D15*11.54%</f>
        <v>145946.18093500001</v>
      </c>
      <c r="E29" s="49">
        <f t="shared" si="7"/>
        <v>145946.18093500001</v>
      </c>
      <c r="F29" s="52">
        <v>310676</v>
      </c>
      <c r="G29" s="83">
        <f t="shared" si="2"/>
        <v>-11513.409280000022</v>
      </c>
    </row>
    <row r="30" spans="1:7" ht="48" customHeight="1" x14ac:dyDescent="0.3">
      <c r="A30" s="12" t="s">
        <v>6</v>
      </c>
      <c r="B30" s="6" t="s">
        <v>2</v>
      </c>
      <c r="C30" s="63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агашСШ'!C30+'Невская СШ'!C30+'Амангельдинская СШ'!C30+'Донская СШ'!C30+'Макинская СШ'!C30+'Казгородокска СШ '!C30</f>
        <v>61238.5</v>
      </c>
      <c r="D30" s="101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31364</v>
      </c>
      <c r="E30" s="101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31364</v>
      </c>
      <c r="F30" s="113">
        <v>44701</v>
      </c>
      <c r="G30" s="83">
        <f t="shared" si="2"/>
        <v>16537.5</v>
      </c>
    </row>
    <row r="31" spans="1:7" ht="43.5" customHeight="1" x14ac:dyDescent="0.3">
      <c r="A31" s="12" t="s">
        <v>7</v>
      </c>
      <c r="B31" s="6" t="s">
        <v>2</v>
      </c>
      <c r="C31" s="63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агашСШ'!C31+'Невская СШ'!C31+'Амангельдинская СШ'!C31+'Донская СШ'!C31+'Макинская СШ'!C31+'Казгородокска СШ '!C31</f>
        <v>53379</v>
      </c>
      <c r="D31" s="105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26414.5</v>
      </c>
      <c r="E31" s="105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26414.5</v>
      </c>
      <c r="F31" s="52">
        <v>53379</v>
      </c>
      <c r="G31" s="83">
        <f t="shared" si="2"/>
        <v>0</v>
      </c>
    </row>
    <row r="32" spans="1:7" ht="52.5" x14ac:dyDescent="0.3">
      <c r="A32" s="12" t="s">
        <v>8</v>
      </c>
      <c r="B32" s="6" t="s">
        <v>2</v>
      </c>
      <c r="C32" s="63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агашСШ'!C32+'Невская СШ'!C32+'Амангельдинская СШ'!C32+'Донская СШ'!C32+'Макинская СШ'!C32+'Казгородокска СШ '!C32</f>
        <v>5299</v>
      </c>
      <c r="D32" s="105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5299</v>
      </c>
      <c r="E32" s="105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5299</v>
      </c>
      <c r="F32" s="52"/>
      <c r="G32" s="83">
        <f t="shared" si="2"/>
        <v>5299</v>
      </c>
    </row>
    <row r="33" spans="1:7" ht="54" customHeight="1" x14ac:dyDescent="0.3">
      <c r="A33" s="12" t="s">
        <v>9</v>
      </c>
      <c r="B33" s="6" t="s">
        <v>2</v>
      </c>
      <c r="C33" s="84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366970</v>
      </c>
      <c r="D33" s="84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183485</v>
      </c>
      <c r="E33" s="84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183485</v>
      </c>
      <c r="F33" s="52">
        <v>225903</v>
      </c>
      <c r="G33" s="83">
        <f t="shared" si="2"/>
        <v>141067</v>
      </c>
    </row>
    <row r="34" spans="1:7" x14ac:dyDescent="0.3">
      <c r="C34" s="36">
        <f>C33+C32+C31+C30+C29+C15</f>
        <v>3378445.8907199996</v>
      </c>
      <c r="D34" s="36">
        <f t="shared" ref="D34:F34" si="8">D33+D32+D31+D30+D29+D15</f>
        <v>1657206.9559350002</v>
      </c>
      <c r="E34" s="36">
        <f t="shared" si="8"/>
        <v>1657206.9559350002</v>
      </c>
      <c r="F34" s="107">
        <f t="shared" si="8"/>
        <v>3389847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1" customHeight="1" x14ac:dyDescent="0.3">
      <c r="A4" s="122" t="s">
        <v>43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70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17</v>
      </c>
      <c r="D11" s="52">
        <f>C11</f>
        <v>17</v>
      </c>
      <c r="E11" s="52">
        <f>D11</f>
        <v>17</v>
      </c>
    </row>
    <row r="12" spans="1:7" ht="25.5" x14ac:dyDescent="0.3">
      <c r="A12" s="10" t="s">
        <v>24</v>
      </c>
      <c r="B12" s="6" t="s">
        <v>2</v>
      </c>
      <c r="C12" s="19">
        <f>(C13-C32)/C11</f>
        <v>2747.6349752941173</v>
      </c>
      <c r="D12" s="19">
        <f t="shared" ref="D12:E12" si="0">(D13-D32)/D11</f>
        <v>1359.1116052941175</v>
      </c>
      <c r="E12" s="19">
        <f t="shared" si="0"/>
        <v>1359.1116052941175</v>
      </c>
    </row>
    <row r="13" spans="1:7" ht="25.5" x14ac:dyDescent="0.3">
      <c r="A13" s="5" t="s">
        <v>11</v>
      </c>
      <c r="B13" s="6" t="s">
        <v>2</v>
      </c>
      <c r="C13" s="96">
        <f>C15+C29+C30+C33+C31+C32</f>
        <v>46709.794579999994</v>
      </c>
      <c r="D13" s="96">
        <f t="shared" ref="D13:E13" si="1">D15+D29+D30+D33+D31+D32</f>
        <v>23104.897289999997</v>
      </c>
      <c r="E13" s="96">
        <f t="shared" si="1"/>
        <v>23104.897289999997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96">
        <f>C20+C26+C23</f>
        <v>38397.699999999997</v>
      </c>
      <c r="D15" s="96">
        <f t="shared" ref="D15:E15" si="3">D20+D26+D23</f>
        <v>19198.849999999999</v>
      </c>
      <c r="E15" s="96">
        <f t="shared" si="3"/>
        <v>19198.849999999999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21" t="s">
        <v>2</v>
      </c>
      <c r="C17" s="35"/>
      <c r="D17" s="19">
        <f t="shared" si="2"/>
        <v>0</v>
      </c>
      <c r="E17" s="19"/>
    </row>
    <row r="18" spans="1:6" s="23" customFormat="1" x14ac:dyDescent="0.3">
      <c r="A18" s="27" t="s">
        <v>4</v>
      </c>
      <c r="B18" s="28" t="s">
        <v>3</v>
      </c>
      <c r="C18" s="42"/>
      <c r="D18" s="19">
        <f t="shared" si="2"/>
        <v>0</v>
      </c>
      <c r="E18" s="19"/>
      <c r="F18" s="97">
        <f>C18+C21+C24+C27</f>
        <v>16.16</v>
      </c>
    </row>
    <row r="19" spans="1:6" s="23" customFormat="1" ht="21.95" customHeight="1" x14ac:dyDescent="0.3">
      <c r="A19" s="27" t="s">
        <v>26</v>
      </c>
      <c r="B19" s="21" t="s">
        <v>27</v>
      </c>
      <c r="C19" s="35"/>
      <c r="D19" s="19">
        <f t="shared" si="2"/>
        <v>0</v>
      </c>
      <c r="E19" s="19"/>
    </row>
    <row r="20" spans="1:6" s="23" customFormat="1" ht="25.5" x14ac:dyDescent="0.3">
      <c r="A20" s="20" t="s">
        <v>31</v>
      </c>
      <c r="B20" s="21" t="s">
        <v>2</v>
      </c>
      <c r="C20" s="96">
        <v>27025.9</v>
      </c>
      <c r="D20" s="96">
        <f>C20/2</f>
        <v>13512.95</v>
      </c>
      <c r="E20" s="96">
        <f>D20</f>
        <v>13512.95</v>
      </c>
    </row>
    <row r="21" spans="1:6" s="23" customFormat="1" x14ac:dyDescent="0.3">
      <c r="A21" s="27" t="s">
        <v>4</v>
      </c>
      <c r="B21" s="28" t="s">
        <v>3</v>
      </c>
      <c r="C21" s="42">
        <v>6.16</v>
      </c>
      <c r="D21" s="19">
        <f t="shared" si="2"/>
        <v>6.16</v>
      </c>
      <c r="E21" s="19">
        <f t="shared" si="2"/>
        <v>6.16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365610.11904761905</v>
      </c>
      <c r="D22" s="35">
        <f>D20/6/D21*1000</f>
        <v>365610.11904761905</v>
      </c>
      <c r="E22" s="35">
        <f>E20/3/E21*1000</f>
        <v>731220.23809523811</v>
      </c>
    </row>
    <row r="23" spans="1:6" ht="39" x14ac:dyDescent="0.3">
      <c r="A23" s="12" t="s">
        <v>37</v>
      </c>
      <c r="B23" s="56" t="s">
        <v>2</v>
      </c>
      <c r="C23" s="59">
        <v>2038.2</v>
      </c>
      <c r="D23" s="49">
        <f>C23/2</f>
        <v>1019.1</v>
      </c>
      <c r="E23" s="49">
        <f t="shared" ref="E23" si="4">D23</f>
        <v>1019.1</v>
      </c>
    </row>
    <row r="24" spans="1:6" x14ac:dyDescent="0.3">
      <c r="A24" s="10" t="s">
        <v>4</v>
      </c>
      <c r="B24" s="11" t="s">
        <v>3</v>
      </c>
      <c r="C24" s="42">
        <v>1</v>
      </c>
      <c r="D24" s="19">
        <f t="shared" si="2"/>
        <v>1</v>
      </c>
      <c r="E24" s="19">
        <f t="shared" si="2"/>
        <v>1</v>
      </c>
    </row>
    <row r="25" spans="1:6" ht="21.95" customHeight="1" x14ac:dyDescent="0.3">
      <c r="A25" s="10" t="s">
        <v>26</v>
      </c>
      <c r="B25" s="6" t="s">
        <v>27</v>
      </c>
      <c r="C25" s="35">
        <f>C23/12/C24*1000</f>
        <v>169850</v>
      </c>
      <c r="D25" s="35">
        <f>D23/6/D24*1000</f>
        <v>169850</v>
      </c>
      <c r="E25" s="19">
        <f t="shared" si="2"/>
        <v>169850</v>
      </c>
    </row>
    <row r="26" spans="1:6" ht="25.5" x14ac:dyDescent="0.3">
      <c r="A26" s="5" t="s">
        <v>23</v>
      </c>
      <c r="B26" s="56" t="s">
        <v>2</v>
      </c>
      <c r="C26" s="96">
        <v>9333.6</v>
      </c>
      <c r="D26" s="96">
        <f>C26/2</f>
        <v>4666.8</v>
      </c>
      <c r="E26" s="96">
        <f t="shared" si="2"/>
        <v>4666.8</v>
      </c>
    </row>
    <row r="27" spans="1:6" x14ac:dyDescent="0.3">
      <c r="A27" s="10" t="s">
        <v>4</v>
      </c>
      <c r="B27" s="11" t="s">
        <v>3</v>
      </c>
      <c r="C27" s="42">
        <v>9</v>
      </c>
      <c r="D27" s="19">
        <f t="shared" si="2"/>
        <v>9</v>
      </c>
      <c r="E27" s="19">
        <f t="shared" si="2"/>
        <v>9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86422.222222222234</v>
      </c>
      <c r="D28" s="19">
        <f t="shared" si="2"/>
        <v>86422.222222222234</v>
      </c>
      <c r="E28" s="19">
        <f t="shared" si="2"/>
        <v>86422.222222222234</v>
      </c>
    </row>
    <row r="29" spans="1:6" ht="25.5" x14ac:dyDescent="0.3">
      <c r="A29" s="5" t="s">
        <v>5</v>
      </c>
      <c r="B29" s="56" t="s">
        <v>2</v>
      </c>
      <c r="C29" s="96">
        <f>C15*11.54%</f>
        <v>4431.094579999999</v>
      </c>
      <c r="D29" s="96">
        <f t="shared" ref="D29:E29" si="5">D15*11.54%</f>
        <v>2215.5472899999995</v>
      </c>
      <c r="E29" s="96">
        <f t="shared" si="5"/>
        <v>2215.5472899999995</v>
      </c>
    </row>
    <row r="30" spans="1:6" ht="36.75" x14ac:dyDescent="0.3">
      <c r="A30" s="12" t="s">
        <v>6</v>
      </c>
      <c r="B30" s="6" t="s">
        <v>2</v>
      </c>
      <c r="C30" s="96">
        <v>616</v>
      </c>
      <c r="D30" s="96">
        <f>C30/2</f>
        <v>308</v>
      </c>
      <c r="E30" s="96">
        <f t="shared" si="2"/>
        <v>308</v>
      </c>
    </row>
    <row r="31" spans="1:6" ht="25.5" x14ac:dyDescent="0.3">
      <c r="A31" s="12" t="s">
        <v>7</v>
      </c>
      <c r="B31" s="6" t="s">
        <v>2</v>
      </c>
      <c r="C31" s="19">
        <v>500</v>
      </c>
      <c r="D31" s="49"/>
      <c r="E31" s="49">
        <f t="shared" si="2"/>
        <v>0</v>
      </c>
    </row>
    <row r="32" spans="1:6" ht="36.75" x14ac:dyDescent="0.3">
      <c r="A32" s="12" t="s">
        <v>8</v>
      </c>
      <c r="B32" s="6" t="s">
        <v>2</v>
      </c>
      <c r="C32" s="19"/>
      <c r="D32" s="49">
        <f t="shared" ref="D32" si="6">C32/4</f>
        <v>0</v>
      </c>
      <c r="E32" s="49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96">
        <v>2765</v>
      </c>
      <c r="D33" s="96">
        <f>C33/2</f>
        <v>1382.5</v>
      </c>
      <c r="E33" s="96">
        <f t="shared" si="2"/>
        <v>1382.5</v>
      </c>
    </row>
    <row r="34" spans="1:5" x14ac:dyDescent="0.3">
      <c r="C34" s="18">
        <f>C33+C32+C31+C30+C29+C15</f>
        <v>46709.794579999994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8" customWidth="1"/>
    <col min="4" max="4" width="13.5703125" style="18" customWidth="1"/>
    <col min="5" max="5" width="15.85546875" style="18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40</v>
      </c>
      <c r="B2" s="116"/>
      <c r="C2" s="116"/>
      <c r="D2" s="116"/>
      <c r="E2" s="116"/>
    </row>
    <row r="3" spans="1:7" x14ac:dyDescent="0.3">
      <c r="A3" s="1"/>
    </row>
    <row r="4" spans="1:7" x14ac:dyDescent="0.3">
      <c r="A4" s="117" t="s">
        <v>34</v>
      </c>
      <c r="B4" s="117"/>
      <c r="C4" s="117"/>
      <c r="D4" s="117"/>
      <c r="E4" s="117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39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1"/>
      <c r="D11" s="51">
        <f>C11</f>
        <v>0</v>
      </c>
      <c r="E11" s="51">
        <f>D11</f>
        <v>0</v>
      </c>
    </row>
    <row r="12" spans="1:7" ht="25.5" x14ac:dyDescent="0.3">
      <c r="A12" s="10" t="s">
        <v>24</v>
      </c>
      <c r="B12" s="6" t="s">
        <v>2</v>
      </c>
      <c r="C12" s="19" t="e">
        <f>(C13-C32)/C11</f>
        <v>#DIV/0!</v>
      </c>
      <c r="D12" s="19" t="e">
        <f t="shared" ref="D12" si="0">(D13-D32)/D11</f>
        <v>#DIV/0!</v>
      </c>
      <c r="E12" s="19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9"/>
      <c r="D13" s="64">
        <f>C13</f>
        <v>0</v>
      </c>
      <c r="E13" s="64">
        <f>D13</f>
        <v>0</v>
      </c>
      <c r="F13" s="18"/>
    </row>
    <row r="14" spans="1:7" x14ac:dyDescent="0.3">
      <c r="A14" s="8" t="s">
        <v>0</v>
      </c>
      <c r="B14" s="9"/>
      <c r="C14" s="19">
        <v>0</v>
      </c>
      <c r="D14" s="19">
        <v>0</v>
      </c>
      <c r="E14" s="19">
        <v>0</v>
      </c>
      <c r="G14" s="18"/>
    </row>
    <row r="15" spans="1:7" s="23" customFormat="1" ht="25.5" x14ac:dyDescent="0.3">
      <c r="A15" s="20" t="s">
        <v>12</v>
      </c>
      <c r="B15" s="21" t="s">
        <v>2</v>
      </c>
      <c r="C15" s="49"/>
      <c r="D15" s="59">
        <f>C15</f>
        <v>0</v>
      </c>
      <c r="E15" s="59">
        <f>D15</f>
        <v>0</v>
      </c>
    </row>
    <row r="16" spans="1:7" s="23" customFormat="1" x14ac:dyDescent="0.3">
      <c r="A16" s="24" t="s">
        <v>1</v>
      </c>
      <c r="B16" s="25"/>
      <c r="C16" s="35">
        <v>0</v>
      </c>
      <c r="D16" s="35">
        <v>0</v>
      </c>
      <c r="E16" s="35">
        <v>0</v>
      </c>
    </row>
    <row r="17" spans="1:8" s="23" customFormat="1" ht="25.5" x14ac:dyDescent="0.3">
      <c r="A17" s="20" t="s">
        <v>30</v>
      </c>
      <c r="B17" s="21" t="s">
        <v>2</v>
      </c>
      <c r="C17" s="59"/>
      <c r="D17" s="59">
        <v>5500</v>
      </c>
      <c r="E17" s="59">
        <v>5500</v>
      </c>
    </row>
    <row r="18" spans="1:8" s="23" customFormat="1" x14ac:dyDescent="0.3">
      <c r="A18" s="27" t="s">
        <v>4</v>
      </c>
      <c r="B18" s="28" t="s">
        <v>3</v>
      </c>
      <c r="C18" s="35"/>
      <c r="D18" s="35"/>
      <c r="E18" s="35"/>
      <c r="F18" s="23" t="s">
        <v>32</v>
      </c>
      <c r="G18" s="23" t="s">
        <v>32</v>
      </c>
    </row>
    <row r="19" spans="1:8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ref="D19:E33" si="2">C19</f>
        <v>#DIV/0!</v>
      </c>
      <c r="E19" s="35" t="e">
        <f t="shared" si="2"/>
        <v>#DIV/0!</v>
      </c>
    </row>
    <row r="20" spans="1:8" s="23" customFormat="1" ht="25.5" x14ac:dyDescent="0.3">
      <c r="A20" s="20" t="s">
        <v>31</v>
      </c>
      <c r="B20" s="21" t="s">
        <v>2</v>
      </c>
      <c r="C20" s="59"/>
      <c r="D20" s="59">
        <f t="shared" si="2"/>
        <v>0</v>
      </c>
      <c r="E20" s="59">
        <f t="shared" si="2"/>
        <v>0</v>
      </c>
    </row>
    <row r="21" spans="1:8" s="23" customFormat="1" x14ac:dyDescent="0.3">
      <c r="A21" s="27" t="s">
        <v>4</v>
      </c>
      <c r="B21" s="28" t="s">
        <v>3</v>
      </c>
      <c r="C21" s="35"/>
      <c r="D21" s="35">
        <f t="shared" si="2"/>
        <v>0</v>
      </c>
      <c r="E21" s="35">
        <f t="shared" si="2"/>
        <v>0</v>
      </c>
      <c r="G21" s="23" t="s">
        <v>32</v>
      </c>
      <c r="H21" s="23" t="s">
        <v>32</v>
      </c>
    </row>
    <row r="22" spans="1:8" s="23" customFormat="1" ht="21.95" customHeight="1" x14ac:dyDescent="0.3">
      <c r="A22" s="27" t="s">
        <v>26</v>
      </c>
      <c r="B22" s="21" t="s">
        <v>27</v>
      </c>
      <c r="C22" s="35" t="e">
        <f>C20/12/C21*1000</f>
        <v>#DIV/0!</v>
      </c>
      <c r="D22" s="35" t="e">
        <f t="shared" si="2"/>
        <v>#DIV/0!</v>
      </c>
      <c r="E22" s="35" t="e">
        <f t="shared" si="2"/>
        <v>#DIV/0!</v>
      </c>
    </row>
    <row r="23" spans="1:8" s="23" customFormat="1" ht="39" x14ac:dyDescent="0.3">
      <c r="A23" s="29" t="s">
        <v>37</v>
      </c>
      <c r="B23" s="21" t="s">
        <v>2</v>
      </c>
      <c r="C23" s="59"/>
      <c r="D23" s="59">
        <f t="shared" si="2"/>
        <v>0</v>
      </c>
      <c r="E23" s="59">
        <f t="shared" si="2"/>
        <v>0</v>
      </c>
    </row>
    <row r="24" spans="1:8" s="23" customFormat="1" x14ac:dyDescent="0.3">
      <c r="A24" s="27" t="s">
        <v>4</v>
      </c>
      <c r="B24" s="28" t="s">
        <v>3</v>
      </c>
      <c r="C24" s="35"/>
      <c r="D24" s="35">
        <f t="shared" si="2"/>
        <v>0</v>
      </c>
      <c r="E24" s="35">
        <f t="shared" si="2"/>
        <v>0</v>
      </c>
    </row>
    <row r="25" spans="1:8" s="23" customFormat="1" ht="21.95" customHeight="1" x14ac:dyDescent="0.3">
      <c r="A25" s="27" t="s">
        <v>26</v>
      </c>
      <c r="B25" s="21" t="s">
        <v>27</v>
      </c>
      <c r="C25" s="35" t="e">
        <f>C23/C24/12*1000</f>
        <v>#DIV/0!</v>
      </c>
      <c r="D25" s="35" t="e">
        <f t="shared" si="2"/>
        <v>#DIV/0!</v>
      </c>
      <c r="E25" s="35" t="e">
        <f t="shared" si="2"/>
        <v>#DIV/0!</v>
      </c>
    </row>
    <row r="26" spans="1:8" s="23" customFormat="1" ht="25.5" x14ac:dyDescent="0.3">
      <c r="A26" s="20" t="s">
        <v>23</v>
      </c>
      <c r="B26" s="21" t="s">
        <v>2</v>
      </c>
      <c r="C26" s="59"/>
      <c r="D26" s="59">
        <f t="shared" si="2"/>
        <v>0</v>
      </c>
      <c r="E26" s="59">
        <f t="shared" si="2"/>
        <v>0</v>
      </c>
    </row>
    <row r="27" spans="1:8" s="23" customFormat="1" x14ac:dyDescent="0.3">
      <c r="A27" s="27" t="s">
        <v>4</v>
      </c>
      <c r="B27" s="28" t="s">
        <v>3</v>
      </c>
      <c r="C27" s="35"/>
      <c r="D27" s="35">
        <f t="shared" si="2"/>
        <v>0</v>
      </c>
      <c r="E27" s="35">
        <f t="shared" si="2"/>
        <v>0</v>
      </c>
    </row>
    <row r="28" spans="1:8" s="23" customFormat="1" ht="21.95" customHeight="1" x14ac:dyDescent="0.3">
      <c r="A28" s="27" t="s">
        <v>26</v>
      </c>
      <c r="B28" s="21" t="s">
        <v>27</v>
      </c>
      <c r="C28" s="35" t="e">
        <f>C26/12/C27*1000</f>
        <v>#DIV/0!</v>
      </c>
      <c r="D28" s="35" t="e">
        <f t="shared" si="2"/>
        <v>#DIV/0!</v>
      </c>
      <c r="E28" s="35" t="e">
        <f t="shared" si="2"/>
        <v>#DIV/0!</v>
      </c>
    </row>
    <row r="29" spans="1:8" s="23" customFormat="1" ht="25.5" x14ac:dyDescent="0.3">
      <c r="A29" s="20" t="s">
        <v>5</v>
      </c>
      <c r="B29" s="21" t="s">
        <v>2</v>
      </c>
      <c r="C29" s="49"/>
      <c r="D29" s="49">
        <f t="shared" si="2"/>
        <v>0</v>
      </c>
      <c r="E29" s="49">
        <f t="shared" si="2"/>
        <v>0</v>
      </c>
    </row>
    <row r="30" spans="1:8" s="23" customFormat="1" ht="36.75" x14ac:dyDescent="0.3">
      <c r="A30" s="29" t="s">
        <v>6</v>
      </c>
      <c r="B30" s="21" t="s">
        <v>2</v>
      </c>
      <c r="C30" s="59"/>
      <c r="D30" s="59">
        <f t="shared" si="2"/>
        <v>0</v>
      </c>
      <c r="E30" s="59">
        <f t="shared" si="2"/>
        <v>0</v>
      </c>
    </row>
    <row r="31" spans="1:8" ht="25.5" x14ac:dyDescent="0.3">
      <c r="A31" s="12" t="s">
        <v>7</v>
      </c>
      <c r="B31" s="6" t="s">
        <v>2</v>
      </c>
      <c r="C31" s="49"/>
      <c r="D31" s="59">
        <f t="shared" si="2"/>
        <v>0</v>
      </c>
      <c r="E31" s="59">
        <f t="shared" si="2"/>
        <v>0</v>
      </c>
    </row>
    <row r="32" spans="1:8" ht="36.75" x14ac:dyDescent="0.3">
      <c r="A32" s="12" t="s">
        <v>8</v>
      </c>
      <c r="B32" s="6" t="s">
        <v>2</v>
      </c>
      <c r="C32" s="49"/>
      <c r="D32" s="59">
        <v>0</v>
      </c>
      <c r="E32" s="59">
        <v>0</v>
      </c>
    </row>
    <row r="33" spans="1:5" ht="38.25" customHeight="1" x14ac:dyDescent="0.3">
      <c r="A33" s="12" t="s">
        <v>9</v>
      </c>
      <c r="B33" s="6" t="s">
        <v>2</v>
      </c>
      <c r="C33" s="49"/>
      <c r="D33" s="59">
        <f t="shared" si="2"/>
        <v>0</v>
      </c>
      <c r="E33" s="59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4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40</v>
      </c>
      <c r="B2" s="116"/>
      <c r="C2" s="116"/>
      <c r="D2" s="116"/>
      <c r="E2" s="116"/>
    </row>
    <row r="3" spans="1:7" x14ac:dyDescent="0.3">
      <c r="A3" s="1"/>
    </row>
    <row r="4" spans="1:7" ht="44.25" customHeight="1" x14ac:dyDescent="0.3">
      <c r="A4" s="122" t="s">
        <v>35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39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34" t="s">
        <v>14</v>
      </c>
    </row>
    <row r="11" spans="1:7" x14ac:dyDescent="0.3">
      <c r="A11" s="5" t="s">
        <v>21</v>
      </c>
      <c r="B11" s="6" t="s">
        <v>10</v>
      </c>
      <c r="C11" s="51"/>
      <c r="D11" s="51"/>
      <c r="E11" s="51"/>
      <c r="F11" s="23"/>
    </row>
    <row r="12" spans="1:7" ht="25.5" x14ac:dyDescent="0.3">
      <c r="A12" s="10" t="s">
        <v>24</v>
      </c>
      <c r="B12" s="6" t="s">
        <v>2</v>
      </c>
      <c r="C12" s="35" t="e">
        <f>(C13-C32)/C11</f>
        <v>#DIV/0!</v>
      </c>
      <c r="D12" s="35" t="e">
        <f t="shared" ref="D12:E33" si="0">C12</f>
        <v>#DIV/0!</v>
      </c>
      <c r="E12" s="35" t="e">
        <f t="shared" si="0"/>
        <v>#DIV/0!</v>
      </c>
      <c r="F12" s="23"/>
    </row>
    <row r="13" spans="1:7" ht="25.5" x14ac:dyDescent="0.3">
      <c r="A13" s="5" t="s">
        <v>11</v>
      </c>
      <c r="B13" s="6" t="s">
        <v>2</v>
      </c>
      <c r="C13" s="49"/>
      <c r="D13" s="59">
        <f t="shared" si="0"/>
        <v>0</v>
      </c>
      <c r="E13" s="59">
        <f t="shared" si="0"/>
        <v>0</v>
      </c>
      <c r="F13" s="23"/>
    </row>
    <row r="14" spans="1:7" x14ac:dyDescent="0.3">
      <c r="A14" s="8" t="s">
        <v>0</v>
      </c>
      <c r="B14" s="9"/>
      <c r="C14" s="35">
        <v>0</v>
      </c>
      <c r="D14" s="35">
        <f t="shared" si="0"/>
        <v>0</v>
      </c>
      <c r="E14" s="35">
        <f t="shared" si="0"/>
        <v>0</v>
      </c>
      <c r="F14" s="23"/>
      <c r="G14" s="18"/>
    </row>
    <row r="15" spans="1:7" ht="25.5" x14ac:dyDescent="0.3">
      <c r="A15" s="5" t="s">
        <v>12</v>
      </c>
      <c r="B15" s="6" t="s">
        <v>2</v>
      </c>
      <c r="C15" s="49">
        <f>C17+C20+C23+C26</f>
        <v>0</v>
      </c>
      <c r="D15" s="59">
        <f t="shared" si="0"/>
        <v>0</v>
      </c>
      <c r="E15" s="59">
        <f t="shared" si="0"/>
        <v>0</v>
      </c>
      <c r="F15" s="23"/>
    </row>
    <row r="16" spans="1:7" x14ac:dyDescent="0.3">
      <c r="A16" s="8" t="s">
        <v>1</v>
      </c>
      <c r="B16" s="9"/>
      <c r="C16" s="35">
        <v>0</v>
      </c>
      <c r="D16" s="35">
        <f t="shared" si="0"/>
        <v>0</v>
      </c>
      <c r="E16" s="35">
        <f t="shared" si="0"/>
        <v>0</v>
      </c>
      <c r="F16" s="23"/>
    </row>
    <row r="17" spans="1:6" s="23" customFormat="1" ht="25.5" x14ac:dyDescent="0.3">
      <c r="A17" s="20" t="s">
        <v>30</v>
      </c>
      <c r="B17" s="21" t="s">
        <v>2</v>
      </c>
      <c r="C17" s="59"/>
      <c r="D17" s="59">
        <f t="shared" si="0"/>
        <v>0</v>
      </c>
      <c r="E17" s="59">
        <f t="shared" si="0"/>
        <v>0</v>
      </c>
    </row>
    <row r="18" spans="1:6" s="23" customFormat="1" x14ac:dyDescent="0.3">
      <c r="A18" s="27" t="s">
        <v>4</v>
      </c>
      <c r="B18" s="28" t="s">
        <v>3</v>
      </c>
      <c r="C18" s="35"/>
      <c r="D18" s="35"/>
      <c r="E18" s="35"/>
    </row>
    <row r="19" spans="1:6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si="0"/>
        <v>#DIV/0!</v>
      </c>
      <c r="E19" s="35" t="e">
        <f t="shared" si="0"/>
        <v>#DIV/0!</v>
      </c>
    </row>
    <row r="20" spans="1:6" s="23" customFormat="1" ht="25.5" x14ac:dyDescent="0.3">
      <c r="A20" s="20" t="s">
        <v>31</v>
      </c>
      <c r="B20" s="21" t="s">
        <v>2</v>
      </c>
      <c r="C20" s="59"/>
      <c r="D20" s="59">
        <f t="shared" si="0"/>
        <v>0</v>
      </c>
      <c r="E20" s="59">
        <f t="shared" si="0"/>
        <v>0</v>
      </c>
    </row>
    <row r="21" spans="1:6" x14ac:dyDescent="0.3">
      <c r="A21" s="10" t="s">
        <v>4</v>
      </c>
      <c r="B21" s="11" t="s">
        <v>3</v>
      </c>
      <c r="C21" s="35"/>
      <c r="D21" s="35"/>
      <c r="E21" s="35"/>
      <c r="F21" s="23"/>
    </row>
    <row r="22" spans="1:6" ht="21.95" customHeight="1" x14ac:dyDescent="0.3">
      <c r="A22" s="10" t="s">
        <v>26</v>
      </c>
      <c r="B22" s="6" t="s">
        <v>27</v>
      </c>
      <c r="C22" s="35" t="e">
        <f>C20/12/C21*1000</f>
        <v>#DIV/0!</v>
      </c>
      <c r="D22" s="35" t="e">
        <f t="shared" si="0"/>
        <v>#DIV/0!</v>
      </c>
      <c r="E22" s="35" t="e">
        <f t="shared" si="0"/>
        <v>#DIV/0!</v>
      </c>
      <c r="F22" s="23"/>
    </row>
    <row r="23" spans="1:6" ht="39" x14ac:dyDescent="0.3">
      <c r="A23" s="12" t="s">
        <v>37</v>
      </c>
      <c r="B23" s="6" t="s">
        <v>2</v>
      </c>
      <c r="C23" s="59"/>
      <c r="D23" s="59">
        <f t="shared" si="0"/>
        <v>0</v>
      </c>
      <c r="E23" s="59">
        <f t="shared" si="0"/>
        <v>0</v>
      </c>
      <c r="F23" s="23"/>
    </row>
    <row r="24" spans="1:6" x14ac:dyDescent="0.3">
      <c r="A24" s="10" t="s">
        <v>4</v>
      </c>
      <c r="B24" s="11" t="s">
        <v>3</v>
      </c>
      <c r="C24" s="35"/>
      <c r="D24" s="35"/>
      <c r="E24" s="35"/>
    </row>
    <row r="25" spans="1:6" ht="21.95" customHeight="1" x14ac:dyDescent="0.3">
      <c r="A25" s="10" t="s">
        <v>26</v>
      </c>
      <c r="B25" s="6" t="s">
        <v>27</v>
      </c>
      <c r="C25" s="35" t="e">
        <f>C23/C24/12*1000</f>
        <v>#DIV/0!</v>
      </c>
      <c r="D25" s="35" t="e">
        <f t="shared" si="0"/>
        <v>#DIV/0!</v>
      </c>
      <c r="E25" s="35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59"/>
      <c r="D26" s="59">
        <f t="shared" si="0"/>
        <v>0</v>
      </c>
      <c r="E26" s="59">
        <f t="shared" si="0"/>
        <v>0</v>
      </c>
    </row>
    <row r="27" spans="1:6" x14ac:dyDescent="0.3">
      <c r="A27" s="10" t="s">
        <v>4</v>
      </c>
      <c r="B27" s="11" t="s">
        <v>3</v>
      </c>
      <c r="C27" s="35"/>
      <c r="D27" s="35"/>
      <c r="E27" s="35"/>
    </row>
    <row r="28" spans="1:6" ht="21.95" customHeight="1" x14ac:dyDescent="0.3">
      <c r="A28" s="10" t="s">
        <v>26</v>
      </c>
      <c r="B28" s="6" t="s">
        <v>27</v>
      </c>
      <c r="C28" s="35" t="e">
        <f>C26/12/C27*1000</f>
        <v>#DIV/0!</v>
      </c>
      <c r="D28" s="35" t="e">
        <f t="shared" si="0"/>
        <v>#DIV/0!</v>
      </c>
      <c r="E28" s="35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9"/>
      <c r="D29" s="49">
        <f t="shared" si="0"/>
        <v>0</v>
      </c>
      <c r="E29" s="49">
        <f t="shared" si="0"/>
        <v>0</v>
      </c>
    </row>
    <row r="30" spans="1:6" ht="36.75" x14ac:dyDescent="0.3">
      <c r="A30" s="12" t="s">
        <v>6</v>
      </c>
      <c r="B30" s="6" t="s">
        <v>2</v>
      </c>
      <c r="C30" s="59"/>
      <c r="D30" s="59">
        <f t="shared" si="0"/>
        <v>0</v>
      </c>
      <c r="E30" s="59">
        <f t="shared" si="0"/>
        <v>0</v>
      </c>
    </row>
    <row r="31" spans="1:6" ht="25.5" x14ac:dyDescent="0.3">
      <c r="A31" s="12" t="s">
        <v>7</v>
      </c>
      <c r="B31" s="6" t="s">
        <v>2</v>
      </c>
      <c r="C31" s="59"/>
      <c r="D31" s="59">
        <f t="shared" si="0"/>
        <v>0</v>
      </c>
      <c r="E31" s="59">
        <f t="shared" si="0"/>
        <v>0</v>
      </c>
    </row>
    <row r="32" spans="1:6" ht="36.75" x14ac:dyDescent="0.3">
      <c r="A32" s="12" t="s">
        <v>8</v>
      </c>
      <c r="B32" s="6" t="s">
        <v>2</v>
      </c>
      <c r="C32" s="49"/>
      <c r="D32" s="59">
        <f t="shared" si="0"/>
        <v>0</v>
      </c>
      <c r="E32" s="59">
        <f t="shared" si="0"/>
        <v>0</v>
      </c>
    </row>
    <row r="33" spans="1:5" ht="38.25" customHeight="1" x14ac:dyDescent="0.3">
      <c r="A33" s="12" t="s">
        <v>9</v>
      </c>
      <c r="B33" s="6" t="s">
        <v>2</v>
      </c>
      <c r="C33" s="49"/>
      <c r="D33" s="59">
        <f t="shared" si="0"/>
        <v>0</v>
      </c>
      <c r="E33" s="59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3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8" customWidth="1"/>
    <col min="4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55.5" customHeight="1" x14ac:dyDescent="0.3">
      <c r="A4" s="122" t="s">
        <v>66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199</v>
      </c>
      <c r="D11" s="52">
        <f>C11</f>
        <v>199</v>
      </c>
      <c r="E11" s="52">
        <f>D11</f>
        <v>199</v>
      </c>
    </row>
    <row r="12" spans="1:7" ht="25.5" x14ac:dyDescent="0.3">
      <c r="A12" s="10" t="s">
        <v>24</v>
      </c>
      <c r="B12" s="6" t="s">
        <v>2</v>
      </c>
      <c r="C12" s="19">
        <f>(C13-C32)/C11</f>
        <v>1348.5310629145729</v>
      </c>
      <c r="D12" s="19">
        <f t="shared" ref="D12:E12" si="0">(D13-D32)/D11</f>
        <v>674.26553145728644</v>
      </c>
      <c r="E12" s="19">
        <f t="shared" si="0"/>
        <v>674.26553145728644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268357.68151999998</v>
      </c>
      <c r="D13" s="49">
        <f t="shared" ref="D13:E13" si="1">D15+D29+D30+D33+D31+D32</f>
        <v>134178.84075999999</v>
      </c>
      <c r="E13" s="49">
        <f t="shared" si="1"/>
        <v>134178.84075999999</v>
      </c>
    </row>
    <row r="14" spans="1:7" x14ac:dyDescent="0.3">
      <c r="A14" s="8" t="s">
        <v>0</v>
      </c>
      <c r="B14" s="9"/>
      <c r="C14" s="19">
        <v>0</v>
      </c>
      <c r="D14" s="35">
        <f t="shared" ref="D14:D28" si="2">C14</f>
        <v>0</v>
      </c>
      <c r="E14" s="35">
        <f t="shared" ref="E14" si="3">D14</f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206298.8</v>
      </c>
      <c r="D15" s="96">
        <f t="shared" ref="D15:E15" si="4">D17+D20+D23+D26</f>
        <v>103149.4</v>
      </c>
      <c r="E15" s="96">
        <f t="shared" si="4"/>
        <v>103149.4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ref="E16" si="5">D16</f>
        <v>0</v>
      </c>
    </row>
    <row r="17" spans="1:7" s="23" customFormat="1" ht="25.5" x14ac:dyDescent="0.3">
      <c r="A17" s="20" t="s">
        <v>30</v>
      </c>
      <c r="B17" s="57" t="s">
        <v>2</v>
      </c>
      <c r="C17" s="59">
        <v>15941</v>
      </c>
      <c r="D17" s="59">
        <f>C17/2</f>
        <v>7970.5</v>
      </c>
      <c r="E17" s="59">
        <f t="shared" ref="E17" si="6">D17</f>
        <v>7970.5</v>
      </c>
    </row>
    <row r="18" spans="1:7" s="23" customFormat="1" x14ac:dyDescent="0.3">
      <c r="A18" s="27" t="s">
        <v>4</v>
      </c>
      <c r="B18" s="28" t="s">
        <v>3</v>
      </c>
      <c r="C18" s="42">
        <v>6</v>
      </c>
      <c r="D18" s="35">
        <f t="shared" si="2"/>
        <v>6</v>
      </c>
      <c r="E18" s="35">
        <f t="shared" ref="E18" si="7">D18</f>
        <v>6</v>
      </c>
      <c r="F18" s="97">
        <f>C18+C21+C24+C27</f>
        <v>71.34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221602.77777777781</v>
      </c>
      <c r="D19" s="35">
        <f t="shared" si="2"/>
        <v>221602.77777777781</v>
      </c>
      <c r="E19" s="35">
        <f t="shared" ref="E19" si="8">D19</f>
        <v>221602.77777777781</v>
      </c>
      <c r="G19" s="30"/>
    </row>
    <row r="20" spans="1:7" s="23" customFormat="1" ht="25.5" x14ac:dyDescent="0.3">
      <c r="A20" s="20" t="s">
        <v>31</v>
      </c>
      <c r="B20" s="57" t="s">
        <v>2</v>
      </c>
      <c r="C20" s="59">
        <v>149736.6</v>
      </c>
      <c r="D20" s="59">
        <f>C20/2</f>
        <v>74868.3</v>
      </c>
      <c r="E20" s="59">
        <f t="shared" ref="E20" si="9">D20</f>
        <v>74868.3</v>
      </c>
    </row>
    <row r="21" spans="1:7" s="23" customFormat="1" x14ac:dyDescent="0.3">
      <c r="A21" s="27" t="s">
        <v>4</v>
      </c>
      <c r="B21" s="28" t="s">
        <v>3</v>
      </c>
      <c r="C21" s="42">
        <v>35.840000000000003</v>
      </c>
      <c r="D21" s="35">
        <f t="shared" si="2"/>
        <v>35.840000000000003</v>
      </c>
      <c r="E21" s="35">
        <f t="shared" ref="E21" si="10">D21</f>
        <v>35.840000000000003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348159.87723214284</v>
      </c>
      <c r="D22" s="35">
        <f t="shared" si="2"/>
        <v>348159.87723214284</v>
      </c>
      <c r="E22" s="35">
        <f t="shared" ref="E22" si="11">D22</f>
        <v>348159.87723214284</v>
      </c>
    </row>
    <row r="23" spans="1:7" ht="39" x14ac:dyDescent="0.3">
      <c r="A23" s="12" t="s">
        <v>37</v>
      </c>
      <c r="B23" s="56" t="s">
        <v>2</v>
      </c>
      <c r="C23" s="59">
        <v>19169.8</v>
      </c>
      <c r="D23" s="59">
        <f>C23/2</f>
        <v>9584.9</v>
      </c>
      <c r="E23" s="59">
        <f t="shared" ref="E23" si="12">D23</f>
        <v>9584.9</v>
      </c>
    </row>
    <row r="24" spans="1:7" x14ac:dyDescent="0.3">
      <c r="A24" s="10" t="s">
        <v>4</v>
      </c>
      <c r="B24" s="11" t="s">
        <v>3</v>
      </c>
      <c r="C24" s="42">
        <v>8.5</v>
      </c>
      <c r="D24" s="35">
        <f t="shared" si="2"/>
        <v>8.5</v>
      </c>
      <c r="E24" s="35">
        <f t="shared" ref="E24" si="13">D24</f>
        <v>8.5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187939.21568627449</v>
      </c>
      <c r="D25" s="35">
        <f t="shared" si="2"/>
        <v>187939.21568627449</v>
      </c>
      <c r="E25" s="35">
        <f t="shared" ref="E25" si="14">D25</f>
        <v>187939.21568627449</v>
      </c>
    </row>
    <row r="26" spans="1:7" ht="25.5" x14ac:dyDescent="0.3">
      <c r="A26" s="5" t="s">
        <v>23</v>
      </c>
      <c r="B26" s="56" t="s">
        <v>2</v>
      </c>
      <c r="C26" s="59">
        <v>21451.4</v>
      </c>
      <c r="D26" s="59">
        <f>C26/2</f>
        <v>10725.7</v>
      </c>
      <c r="E26" s="59">
        <f t="shared" ref="E26" si="15">D26</f>
        <v>10725.7</v>
      </c>
    </row>
    <row r="27" spans="1:7" x14ac:dyDescent="0.3">
      <c r="A27" s="10" t="s">
        <v>4</v>
      </c>
      <c r="B27" s="11" t="s">
        <v>3</v>
      </c>
      <c r="C27" s="42">
        <v>21</v>
      </c>
      <c r="D27" s="35">
        <f t="shared" si="2"/>
        <v>21</v>
      </c>
      <c r="E27" s="35">
        <f t="shared" ref="E27" si="16">D27</f>
        <v>21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85124.60317460318</v>
      </c>
      <c r="D28" s="35">
        <f t="shared" si="2"/>
        <v>85124.60317460318</v>
      </c>
      <c r="E28" s="35">
        <f t="shared" ref="E28" si="17">D28</f>
        <v>85124.60317460318</v>
      </c>
    </row>
    <row r="29" spans="1:7" ht="25.5" x14ac:dyDescent="0.3">
      <c r="A29" s="5" t="s">
        <v>5</v>
      </c>
      <c r="B29" s="6" t="s">
        <v>2</v>
      </c>
      <c r="C29" s="49">
        <f>C15*11.54%</f>
        <v>23806.881519999995</v>
      </c>
      <c r="D29" s="49">
        <f t="shared" ref="D29:E29" si="18">D15*11.54%</f>
        <v>11903.440759999998</v>
      </c>
      <c r="E29" s="49">
        <f t="shared" si="18"/>
        <v>11903.440759999998</v>
      </c>
    </row>
    <row r="30" spans="1:7" ht="36.75" x14ac:dyDescent="0.3">
      <c r="A30" s="12" t="s">
        <v>6</v>
      </c>
      <c r="B30" s="6" t="s">
        <v>2</v>
      </c>
      <c r="C30" s="59">
        <v>3243</v>
      </c>
      <c r="D30" s="59">
        <f>C30/2</f>
        <v>1621.5</v>
      </c>
      <c r="E30" s="59">
        <f t="shared" ref="E30" si="19">D30</f>
        <v>1621.5</v>
      </c>
    </row>
    <row r="31" spans="1:7" ht="25.5" x14ac:dyDescent="0.3">
      <c r="A31" s="12" t="s">
        <v>7</v>
      </c>
      <c r="B31" s="6" t="s">
        <v>2</v>
      </c>
      <c r="C31" s="49">
        <v>2277</v>
      </c>
      <c r="D31" s="59">
        <f>C31/2</f>
        <v>1138.5</v>
      </c>
      <c r="E31" s="59">
        <f t="shared" ref="E31" si="20">D31</f>
        <v>1138.5</v>
      </c>
    </row>
    <row r="32" spans="1:7" ht="36.75" x14ac:dyDescent="0.3">
      <c r="A32" s="12" t="s">
        <v>8</v>
      </c>
      <c r="B32" s="6" t="s">
        <v>2</v>
      </c>
      <c r="C32" s="49"/>
      <c r="D32" s="59"/>
      <c r="E32" s="59"/>
    </row>
    <row r="33" spans="1:5" ht="38.25" customHeight="1" x14ac:dyDescent="0.3">
      <c r="A33" s="12" t="s">
        <v>9</v>
      </c>
      <c r="B33" s="6" t="s">
        <v>2</v>
      </c>
      <c r="C33" s="49">
        <v>32732</v>
      </c>
      <c r="D33" s="59">
        <f>C33/2</f>
        <v>16366</v>
      </c>
      <c r="E33" s="59">
        <f t="shared" ref="E33" si="21">D33</f>
        <v>16366</v>
      </c>
    </row>
    <row r="34" spans="1:5" x14ac:dyDescent="0.3">
      <c r="C34" s="18">
        <f>C33+C32+C31+C30+C29+C15</f>
        <v>268357.68151999998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6.5" customHeight="1" x14ac:dyDescent="0.3">
      <c r="A4" s="122" t="s">
        <v>65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259</v>
      </c>
      <c r="D11" s="52">
        <f>C11</f>
        <v>259</v>
      </c>
      <c r="E11" s="52">
        <f>D11</f>
        <v>259</v>
      </c>
    </row>
    <row r="12" spans="1:7" ht="25.5" x14ac:dyDescent="0.3">
      <c r="A12" s="10" t="s">
        <v>24</v>
      </c>
      <c r="B12" s="6" t="s">
        <v>2</v>
      </c>
      <c r="C12" s="19">
        <f>(C13-C32)/C11</f>
        <v>1137.1799916988416</v>
      </c>
      <c r="D12" s="19">
        <f t="shared" ref="D12:E12" si="0">(D13-D32)/D11</f>
        <v>568.5899958494208</v>
      </c>
      <c r="E12" s="19">
        <f t="shared" si="0"/>
        <v>568.5899958494208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294529.61784999998</v>
      </c>
      <c r="D13" s="49">
        <f t="shared" ref="D13:E13" si="1">D15+D29+D30+D33+D31+D32</f>
        <v>147264.80892499999</v>
      </c>
      <c r="E13" s="49">
        <f t="shared" si="1"/>
        <v>147264.80892499999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19"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233254.69999999998</v>
      </c>
      <c r="D15" s="96">
        <f t="shared" ref="D15:E15" si="3">D17+D20+D23+D26</f>
        <v>116627.34999999999</v>
      </c>
      <c r="E15" s="96">
        <f t="shared" si="3"/>
        <v>116627.34999999999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19">
        <v>0</v>
      </c>
    </row>
    <row r="17" spans="1:6" s="23" customFormat="1" ht="25.5" x14ac:dyDescent="0.3">
      <c r="A17" s="20" t="s">
        <v>30</v>
      </c>
      <c r="B17" s="21" t="s">
        <v>2</v>
      </c>
      <c r="C17" s="59">
        <v>19719.8</v>
      </c>
      <c r="D17" s="59">
        <f>C17/2</f>
        <v>9859.9</v>
      </c>
      <c r="E17" s="59">
        <f t="shared" si="2"/>
        <v>9859.9</v>
      </c>
    </row>
    <row r="18" spans="1:6" s="23" customFormat="1" x14ac:dyDescent="0.3">
      <c r="A18" s="27" t="s">
        <v>4</v>
      </c>
      <c r="B18" s="28" t="s">
        <v>3</v>
      </c>
      <c r="C18" s="42">
        <v>6.5</v>
      </c>
      <c r="D18" s="35">
        <f t="shared" si="2"/>
        <v>6.5</v>
      </c>
      <c r="E18" s="35">
        <f t="shared" si="2"/>
        <v>6.5</v>
      </c>
      <c r="F18" s="97">
        <f>C18+C21+C24+C27</f>
        <v>75.19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253017.94871794872</v>
      </c>
      <c r="D19" s="35">
        <f t="shared" si="2"/>
        <v>253017.94871794872</v>
      </c>
      <c r="E19" s="35">
        <f>E17*1000/12/E18</f>
        <v>126408.97435897436</v>
      </c>
    </row>
    <row r="20" spans="1:6" s="23" customFormat="1" ht="25.5" x14ac:dyDescent="0.3">
      <c r="A20" s="20" t="s">
        <v>31</v>
      </c>
      <c r="B20" s="21" t="s">
        <v>2</v>
      </c>
      <c r="C20" s="59">
        <v>172867</v>
      </c>
      <c r="D20" s="59">
        <f>C20/2</f>
        <v>86433.5</v>
      </c>
      <c r="E20" s="59">
        <f t="shared" si="2"/>
        <v>86433.5</v>
      </c>
    </row>
    <row r="21" spans="1:6" s="23" customFormat="1" x14ac:dyDescent="0.3">
      <c r="A21" s="27" t="s">
        <v>4</v>
      </c>
      <c r="B21" s="28" t="s">
        <v>3</v>
      </c>
      <c r="C21" s="42">
        <v>39.69</v>
      </c>
      <c r="D21" s="35">
        <f t="shared" si="2"/>
        <v>39.69</v>
      </c>
      <c r="E21" s="35">
        <f t="shared" si="2"/>
        <v>39.69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362952.46493659198</v>
      </c>
      <c r="D22" s="35">
        <f t="shared" si="2"/>
        <v>362952.46493659198</v>
      </c>
      <c r="E22" s="35">
        <f t="shared" ref="E22" si="4">E20/12/E21*1000</f>
        <v>181476.23246829599</v>
      </c>
    </row>
    <row r="23" spans="1:6" ht="39" x14ac:dyDescent="0.3">
      <c r="A23" s="12" t="s">
        <v>37</v>
      </c>
      <c r="B23" s="6" t="s">
        <v>2</v>
      </c>
      <c r="C23" s="59">
        <v>18285.5</v>
      </c>
      <c r="D23" s="59">
        <f>C23/2</f>
        <v>9142.75</v>
      </c>
      <c r="E23" s="59">
        <f t="shared" si="2"/>
        <v>9142.75</v>
      </c>
    </row>
    <row r="24" spans="1:6" x14ac:dyDescent="0.3">
      <c r="A24" s="10" t="s">
        <v>4</v>
      </c>
      <c r="B24" s="11" t="s">
        <v>3</v>
      </c>
      <c r="C24" s="42">
        <v>7</v>
      </c>
      <c r="D24" s="35">
        <f t="shared" si="2"/>
        <v>7</v>
      </c>
      <c r="E24" s="35">
        <f t="shared" si="2"/>
        <v>7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217684.52380952382</v>
      </c>
      <c r="D25" s="35">
        <f t="shared" si="2"/>
        <v>217684.52380952382</v>
      </c>
      <c r="E25" s="35">
        <f t="shared" ref="E25" si="5">E23/E24/12*1000</f>
        <v>108842.26190476191</v>
      </c>
    </row>
    <row r="26" spans="1:6" ht="25.5" x14ac:dyDescent="0.3">
      <c r="A26" s="5" t="s">
        <v>23</v>
      </c>
      <c r="B26" s="6" t="s">
        <v>2</v>
      </c>
      <c r="C26" s="59">
        <v>22382.400000000001</v>
      </c>
      <c r="D26" s="59">
        <f>C26/2</f>
        <v>11191.2</v>
      </c>
      <c r="E26" s="59">
        <f t="shared" si="2"/>
        <v>11191.2</v>
      </c>
    </row>
    <row r="27" spans="1:6" x14ac:dyDescent="0.3">
      <c r="A27" s="10" t="s">
        <v>4</v>
      </c>
      <c r="B27" s="11" t="s">
        <v>3</v>
      </c>
      <c r="C27" s="42">
        <v>22</v>
      </c>
      <c r="D27" s="35">
        <f t="shared" si="2"/>
        <v>22</v>
      </c>
      <c r="E27" s="35">
        <f t="shared" si="2"/>
        <v>22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84781.818181818177</v>
      </c>
      <c r="D28" s="35">
        <f t="shared" si="2"/>
        <v>84781.818181818177</v>
      </c>
      <c r="E28" s="35">
        <f t="shared" ref="E28" si="6">E26/12/E27*1000</f>
        <v>42390.909090909088</v>
      </c>
    </row>
    <row r="29" spans="1:6" ht="25.5" x14ac:dyDescent="0.3">
      <c r="A29" s="5" t="s">
        <v>5</v>
      </c>
      <c r="B29" s="6" t="s">
        <v>2</v>
      </c>
      <c r="C29" s="49">
        <f>C15*11.55%</f>
        <v>26940.917849999998</v>
      </c>
      <c r="D29" s="49">
        <f t="shared" ref="D29:E29" si="7">D15*11.55%</f>
        <v>13470.458924999999</v>
      </c>
      <c r="E29" s="49">
        <f t="shared" si="7"/>
        <v>13470.458924999999</v>
      </c>
    </row>
    <row r="30" spans="1:6" ht="36.75" x14ac:dyDescent="0.3">
      <c r="A30" s="12" t="s">
        <v>6</v>
      </c>
      <c r="B30" s="6" t="s">
        <v>2</v>
      </c>
      <c r="C30" s="49">
        <v>3067</v>
      </c>
      <c r="D30" s="59">
        <f>C30/2</f>
        <v>1533.5</v>
      </c>
      <c r="E30" s="59">
        <f t="shared" si="2"/>
        <v>1533.5</v>
      </c>
    </row>
    <row r="31" spans="1:6" ht="25.5" x14ac:dyDescent="0.3">
      <c r="A31" s="12" t="s">
        <v>7</v>
      </c>
      <c r="B31" s="6" t="s">
        <v>2</v>
      </c>
      <c r="C31" s="49">
        <v>3000</v>
      </c>
      <c r="D31" s="59">
        <f t="shared" ref="D31:D33" si="8">C31/2</f>
        <v>1500</v>
      </c>
      <c r="E31" s="59">
        <f t="shared" si="2"/>
        <v>1500</v>
      </c>
    </row>
    <row r="32" spans="1:6" ht="36.75" x14ac:dyDescent="0.3">
      <c r="A32" s="12" t="s">
        <v>8</v>
      </c>
      <c r="B32" s="6" t="s">
        <v>2</v>
      </c>
      <c r="C32" s="49"/>
      <c r="D32" s="59">
        <f t="shared" si="8"/>
        <v>0</v>
      </c>
      <c r="E32" s="59"/>
    </row>
    <row r="33" spans="1:5" ht="38.25" customHeight="1" x14ac:dyDescent="0.3">
      <c r="A33" s="12" t="s">
        <v>9</v>
      </c>
      <c r="B33" s="6" t="s">
        <v>2</v>
      </c>
      <c r="C33" s="66">
        <v>28267</v>
      </c>
      <c r="D33" s="59">
        <f t="shared" si="8"/>
        <v>14133.5</v>
      </c>
      <c r="E33" s="59">
        <f t="shared" si="2"/>
        <v>14133.5</v>
      </c>
    </row>
    <row r="34" spans="1:5" x14ac:dyDescent="0.3">
      <c r="C34" s="18">
        <f>C33+C32+C31+C30+C29+C15</f>
        <v>294529.61784999998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5" customHeight="1" x14ac:dyDescent="0.3">
      <c r="A4" s="122" t="s">
        <v>64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125</v>
      </c>
      <c r="D11" s="52">
        <f>C11</f>
        <v>125</v>
      </c>
      <c r="E11" s="52">
        <f>D11</f>
        <v>125</v>
      </c>
    </row>
    <row r="12" spans="1:7" ht="25.5" x14ac:dyDescent="0.3">
      <c r="A12" s="10" t="s">
        <v>24</v>
      </c>
      <c r="B12" s="6" t="s">
        <v>2</v>
      </c>
      <c r="C12" s="19">
        <f>(C13-C32)/C11</f>
        <v>2179.83092992</v>
      </c>
      <c r="D12" s="19">
        <f t="shared" ref="D12:E12" si="0">(D13-D32)/D11</f>
        <v>1089.91546496</v>
      </c>
      <c r="E12" s="19">
        <f t="shared" si="0"/>
        <v>1089.91546496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274676.86624</v>
      </c>
      <c r="D13" s="49">
        <f t="shared" ref="D13:E13" si="1">D15+D29+D30+D33+D31+D32</f>
        <v>138437.43312</v>
      </c>
      <c r="E13" s="49">
        <f t="shared" si="1"/>
        <v>138437.43312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215305.60000000001</v>
      </c>
      <c r="D15" s="96">
        <f t="shared" ref="D15:E15" si="3">D17+D20+D23+D26</f>
        <v>107652.8</v>
      </c>
      <c r="E15" s="96">
        <f t="shared" si="3"/>
        <v>107652.8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6" s="23" customFormat="1" ht="25.5" x14ac:dyDescent="0.3">
      <c r="A17" s="20" t="s">
        <v>30</v>
      </c>
      <c r="B17" s="21" t="s">
        <v>2</v>
      </c>
      <c r="C17" s="59">
        <v>15202.4</v>
      </c>
      <c r="D17" s="59">
        <f>C17/2</f>
        <v>7601.2</v>
      </c>
      <c r="E17" s="59">
        <f t="shared" si="2"/>
        <v>7601.2</v>
      </c>
    </row>
    <row r="18" spans="1:6" s="23" customFormat="1" x14ac:dyDescent="0.3">
      <c r="A18" s="27" t="s">
        <v>4</v>
      </c>
      <c r="B18" s="28" t="s">
        <v>3</v>
      </c>
      <c r="C18" s="42">
        <v>5</v>
      </c>
      <c r="D18" s="35">
        <f t="shared" si="2"/>
        <v>5</v>
      </c>
      <c r="E18" s="35">
        <f t="shared" si="2"/>
        <v>5</v>
      </c>
      <c r="F18" s="97">
        <f>C18+C21+C24+C27</f>
        <v>73.63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253573.33333333334</v>
      </c>
      <c r="D19" s="35">
        <f t="shared" si="2"/>
        <v>253573.33333333334</v>
      </c>
      <c r="E19" s="35">
        <f t="shared" si="2"/>
        <v>253573.33333333334</v>
      </c>
    </row>
    <row r="20" spans="1:6" s="23" customFormat="1" ht="25.5" x14ac:dyDescent="0.3">
      <c r="A20" s="20" t="s">
        <v>31</v>
      </c>
      <c r="B20" s="21" t="s">
        <v>2</v>
      </c>
      <c r="C20" s="59">
        <v>159679.9</v>
      </c>
      <c r="D20" s="59">
        <f>C20/2</f>
        <v>79839.95</v>
      </c>
      <c r="E20" s="59">
        <f t="shared" si="2"/>
        <v>79839.95</v>
      </c>
    </row>
    <row r="21" spans="1:6" s="23" customFormat="1" x14ac:dyDescent="0.3">
      <c r="A21" s="27" t="s">
        <v>4</v>
      </c>
      <c r="B21" s="28" t="s">
        <v>3</v>
      </c>
      <c r="C21" s="42">
        <v>39.130000000000003</v>
      </c>
      <c r="D21" s="35">
        <f t="shared" si="2"/>
        <v>39.130000000000003</v>
      </c>
      <c r="E21" s="35">
        <f t="shared" si="2"/>
        <v>39.130000000000003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340062.82477212703</v>
      </c>
      <c r="D22" s="35">
        <f t="shared" si="2"/>
        <v>340062.82477212703</v>
      </c>
      <c r="E22" s="35">
        <f t="shared" si="2"/>
        <v>340062.82477212703</v>
      </c>
    </row>
    <row r="23" spans="1:6" s="23" customFormat="1" ht="39" x14ac:dyDescent="0.3">
      <c r="A23" s="29" t="s">
        <v>37</v>
      </c>
      <c r="B23" s="21" t="s">
        <v>2</v>
      </c>
      <c r="C23" s="59">
        <v>18274.099999999999</v>
      </c>
      <c r="D23" s="59">
        <f>C23/2</f>
        <v>9137.0499999999993</v>
      </c>
      <c r="E23" s="59">
        <f t="shared" si="2"/>
        <v>9137.0499999999993</v>
      </c>
    </row>
    <row r="24" spans="1:6" s="23" customFormat="1" x14ac:dyDescent="0.3">
      <c r="A24" s="27" t="s">
        <v>4</v>
      </c>
      <c r="B24" s="28" t="s">
        <v>3</v>
      </c>
      <c r="C24" s="42">
        <v>8</v>
      </c>
      <c r="D24" s="35">
        <f t="shared" si="2"/>
        <v>8</v>
      </c>
      <c r="E24" s="35">
        <f t="shared" si="2"/>
        <v>8</v>
      </c>
    </row>
    <row r="25" spans="1:6" s="23" customFormat="1" ht="21.95" customHeight="1" x14ac:dyDescent="0.3">
      <c r="A25" s="27" t="s">
        <v>26</v>
      </c>
      <c r="B25" s="21" t="s">
        <v>27</v>
      </c>
      <c r="C25" s="35">
        <f>C23/C24/12*1000</f>
        <v>190355.20833333331</v>
      </c>
      <c r="D25" s="35">
        <f t="shared" si="2"/>
        <v>190355.20833333331</v>
      </c>
      <c r="E25" s="35">
        <f t="shared" si="2"/>
        <v>190355.20833333331</v>
      </c>
    </row>
    <row r="26" spans="1:6" ht="25.5" x14ac:dyDescent="0.3">
      <c r="A26" s="5" t="s">
        <v>23</v>
      </c>
      <c r="B26" s="6" t="s">
        <v>2</v>
      </c>
      <c r="C26" s="59">
        <v>22149.200000000001</v>
      </c>
      <c r="D26" s="59">
        <f>C26/2</f>
        <v>11074.6</v>
      </c>
      <c r="E26" s="59">
        <f t="shared" si="2"/>
        <v>11074.6</v>
      </c>
    </row>
    <row r="27" spans="1:6" x14ac:dyDescent="0.3">
      <c r="A27" s="10" t="s">
        <v>4</v>
      </c>
      <c r="B27" s="11" t="s">
        <v>3</v>
      </c>
      <c r="C27" s="42">
        <v>21.5</v>
      </c>
      <c r="D27" s="35">
        <f t="shared" si="2"/>
        <v>21.5</v>
      </c>
      <c r="E27" s="35">
        <f t="shared" si="2"/>
        <v>21.5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85849.612403100778</v>
      </c>
      <c r="D28" s="35">
        <f t="shared" si="2"/>
        <v>85849.612403100778</v>
      </c>
      <c r="E28" s="35">
        <f t="shared" si="2"/>
        <v>85849.612403100778</v>
      </c>
    </row>
    <row r="29" spans="1:6" ht="25.5" x14ac:dyDescent="0.3">
      <c r="A29" s="5" t="s">
        <v>5</v>
      </c>
      <c r="B29" s="6" t="s">
        <v>2</v>
      </c>
      <c r="C29" s="49">
        <f>C15*11.54%</f>
        <v>24846.266239999997</v>
      </c>
      <c r="D29" s="49">
        <f t="shared" ref="D29:E29" si="4">D15*11.54%</f>
        <v>12423.133119999999</v>
      </c>
      <c r="E29" s="49">
        <f t="shared" si="4"/>
        <v>12423.133119999999</v>
      </c>
    </row>
    <row r="30" spans="1:6" ht="36.75" x14ac:dyDescent="0.3">
      <c r="A30" s="12" t="s">
        <v>6</v>
      </c>
      <c r="B30" s="6" t="s">
        <v>2</v>
      </c>
      <c r="C30" s="49">
        <v>3088</v>
      </c>
      <c r="D30" s="59">
        <f>C30/2</f>
        <v>1544</v>
      </c>
      <c r="E30" s="59">
        <f t="shared" si="2"/>
        <v>1544</v>
      </c>
    </row>
    <row r="31" spans="1:6" ht="25.5" x14ac:dyDescent="0.3">
      <c r="A31" s="12" t="s">
        <v>7</v>
      </c>
      <c r="B31" s="6" t="s">
        <v>2</v>
      </c>
      <c r="C31" s="19">
        <v>3000</v>
      </c>
      <c r="D31" s="59">
        <f>C31/2</f>
        <v>1500</v>
      </c>
      <c r="E31" s="35">
        <f t="shared" si="2"/>
        <v>1500</v>
      </c>
    </row>
    <row r="32" spans="1:6" ht="36.75" x14ac:dyDescent="0.3">
      <c r="A32" s="12" t="s">
        <v>8</v>
      </c>
      <c r="B32" s="6" t="s">
        <v>2</v>
      </c>
      <c r="C32" s="49">
        <v>2198</v>
      </c>
      <c r="D32" s="59">
        <f t="shared" si="2"/>
        <v>2198</v>
      </c>
      <c r="E32" s="59">
        <f t="shared" si="2"/>
        <v>2198</v>
      </c>
    </row>
    <row r="33" spans="1:5" ht="38.25" customHeight="1" x14ac:dyDescent="0.3">
      <c r="A33" s="12" t="s">
        <v>9</v>
      </c>
      <c r="B33" s="6" t="s">
        <v>2</v>
      </c>
      <c r="C33" s="49">
        <v>26239</v>
      </c>
      <c r="D33" s="59">
        <f>C33/2</f>
        <v>13119.5</v>
      </c>
      <c r="E33" s="59">
        <f t="shared" si="2"/>
        <v>13119.5</v>
      </c>
    </row>
    <row r="34" spans="1:5" x14ac:dyDescent="0.3">
      <c r="C34" s="18">
        <f>C33+C32+C31+C30+C29+C15</f>
        <v>274676.86624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116" t="s">
        <v>15</v>
      </c>
      <c r="B1" s="116"/>
      <c r="C1" s="116"/>
      <c r="D1" s="116"/>
      <c r="E1" s="116"/>
    </row>
    <row r="2" spans="1:7" x14ac:dyDescent="0.3">
      <c r="A2" s="116" t="s">
        <v>72</v>
      </c>
      <c r="B2" s="116"/>
      <c r="C2" s="116"/>
      <c r="D2" s="116"/>
      <c r="E2" s="116"/>
      <c r="F2" s="106"/>
    </row>
    <row r="3" spans="1:7" x14ac:dyDescent="0.3">
      <c r="A3" s="1"/>
    </row>
    <row r="4" spans="1:7" ht="47.25" customHeight="1" x14ac:dyDescent="0.3">
      <c r="A4" s="122" t="s">
        <v>63</v>
      </c>
      <c r="B4" s="122"/>
      <c r="C4" s="122"/>
      <c r="D4" s="122"/>
      <c r="E4" s="122"/>
    </row>
    <row r="5" spans="1:7" ht="15.75" customHeight="1" x14ac:dyDescent="0.3">
      <c r="A5" s="118" t="s">
        <v>16</v>
      </c>
      <c r="B5" s="118"/>
      <c r="C5" s="118"/>
      <c r="D5" s="118"/>
      <c r="E5" s="118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119" t="s">
        <v>28</v>
      </c>
      <c r="B9" s="120" t="s">
        <v>18</v>
      </c>
      <c r="C9" s="121" t="s">
        <v>71</v>
      </c>
      <c r="D9" s="121"/>
      <c r="E9" s="121"/>
    </row>
    <row r="10" spans="1:7" ht="40.5" x14ac:dyDescent="0.3">
      <c r="A10" s="119"/>
      <c r="B10" s="120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2">
        <v>100</v>
      </c>
      <c r="D11" s="52">
        <f>C11</f>
        <v>100</v>
      </c>
      <c r="E11" s="52">
        <f>D11</f>
        <v>100</v>
      </c>
    </row>
    <row r="12" spans="1:7" ht="25.5" x14ac:dyDescent="0.3">
      <c r="A12" s="10" t="s">
        <v>24</v>
      </c>
      <c r="B12" s="6" t="s">
        <v>2</v>
      </c>
      <c r="C12" s="19">
        <f>(C13-C32)/C11</f>
        <v>1709.0250255999999</v>
      </c>
      <c r="D12" s="19">
        <f t="shared" ref="D12:E12" si="0">(D13-D32)/D11</f>
        <v>854.51251279999997</v>
      </c>
      <c r="E12" s="19">
        <f t="shared" si="0"/>
        <v>854.51251279999997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170902.50255999999</v>
      </c>
      <c r="D13" s="49">
        <f t="shared" ref="D13:E13" si="1">D15+D29+D30+D33+D31+D32</f>
        <v>85451.251279999997</v>
      </c>
      <c r="E13" s="49">
        <f t="shared" si="1"/>
        <v>85451.251279999997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94" t="s">
        <v>12</v>
      </c>
      <c r="B15" s="95" t="s">
        <v>2</v>
      </c>
      <c r="C15" s="96">
        <f>C17+C20+C23+C26</f>
        <v>128666.40000000001</v>
      </c>
      <c r="D15" s="96">
        <f t="shared" ref="D15:E15" si="3">D17+D20+D23+D26</f>
        <v>64333.200000000004</v>
      </c>
      <c r="E15" s="96">
        <f t="shared" si="3"/>
        <v>64333.200000000004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6" s="23" customFormat="1" ht="25.5" x14ac:dyDescent="0.3">
      <c r="A17" s="20" t="s">
        <v>30</v>
      </c>
      <c r="B17" s="21" t="s">
        <v>2</v>
      </c>
      <c r="C17" s="59">
        <v>14262.1</v>
      </c>
      <c r="D17" s="59">
        <f>C17/2</f>
        <v>7131.05</v>
      </c>
      <c r="E17" s="59">
        <f t="shared" si="2"/>
        <v>7131.05</v>
      </c>
    </row>
    <row r="18" spans="1:6" s="23" customFormat="1" x14ac:dyDescent="0.3">
      <c r="A18" s="27" t="s">
        <v>4</v>
      </c>
      <c r="B18" s="28" t="s">
        <v>3</v>
      </c>
      <c r="C18" s="42">
        <v>4.5</v>
      </c>
      <c r="D18" s="35">
        <f t="shared" si="2"/>
        <v>4.5</v>
      </c>
      <c r="E18" s="35">
        <f t="shared" si="2"/>
        <v>4.5</v>
      </c>
      <c r="F18" s="97">
        <f>C18+C21+C24+C27</f>
        <v>48.55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264312.96296296298</v>
      </c>
      <c r="D19" s="35">
        <f t="shared" si="2"/>
        <v>264312.96296296298</v>
      </c>
      <c r="E19" s="35">
        <f t="shared" si="2"/>
        <v>264312.96296296298</v>
      </c>
    </row>
    <row r="20" spans="1:6" s="23" customFormat="1" ht="25.5" x14ac:dyDescent="0.3">
      <c r="A20" s="20" t="s">
        <v>31</v>
      </c>
      <c r="B20" s="21" t="s">
        <v>2</v>
      </c>
      <c r="C20" s="59">
        <v>81020.399999999994</v>
      </c>
      <c r="D20" s="59">
        <f>C20/2</f>
        <v>40510.199999999997</v>
      </c>
      <c r="E20" s="59">
        <f t="shared" si="2"/>
        <v>40510.199999999997</v>
      </c>
    </row>
    <row r="21" spans="1:6" s="23" customFormat="1" x14ac:dyDescent="0.3">
      <c r="A21" s="27" t="s">
        <v>4</v>
      </c>
      <c r="B21" s="28" t="s">
        <v>3</v>
      </c>
      <c r="C21" s="42">
        <v>20.05</v>
      </c>
      <c r="D21" s="35">
        <f t="shared" si="2"/>
        <v>20.05</v>
      </c>
      <c r="E21" s="35">
        <f t="shared" si="2"/>
        <v>20.05</v>
      </c>
    </row>
    <row r="22" spans="1:6" ht="21.95" customHeight="1" x14ac:dyDescent="0.3">
      <c r="A22" s="10" t="s">
        <v>26</v>
      </c>
      <c r="B22" s="6" t="s">
        <v>27</v>
      </c>
      <c r="C22" s="35">
        <f>C20/C21/12*1000+200</f>
        <v>336943.1421446384</v>
      </c>
      <c r="D22" s="35">
        <f t="shared" si="2"/>
        <v>336943.1421446384</v>
      </c>
      <c r="E22" s="35">
        <f t="shared" si="2"/>
        <v>336943.1421446384</v>
      </c>
    </row>
    <row r="23" spans="1:6" ht="39" x14ac:dyDescent="0.3">
      <c r="A23" s="12" t="s">
        <v>37</v>
      </c>
      <c r="B23" s="56" t="s">
        <v>2</v>
      </c>
      <c r="C23" s="59">
        <v>15824.1</v>
      </c>
      <c r="D23" s="59">
        <f>C23/2</f>
        <v>7912.05</v>
      </c>
      <c r="E23" s="59">
        <f t="shared" si="2"/>
        <v>7912.05</v>
      </c>
    </row>
    <row r="24" spans="1:6" x14ac:dyDescent="0.3">
      <c r="A24" s="10" t="s">
        <v>4</v>
      </c>
      <c r="B24" s="11" t="s">
        <v>3</v>
      </c>
      <c r="C24" s="42">
        <v>7</v>
      </c>
      <c r="D24" s="35">
        <f t="shared" si="2"/>
        <v>7</v>
      </c>
      <c r="E24" s="35">
        <f t="shared" si="2"/>
        <v>7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188382.14285714287</v>
      </c>
      <c r="D25" s="35">
        <f t="shared" si="2"/>
        <v>188382.14285714287</v>
      </c>
      <c r="E25" s="35">
        <f t="shared" si="2"/>
        <v>188382.14285714287</v>
      </c>
    </row>
    <row r="26" spans="1:6" ht="25.5" x14ac:dyDescent="0.3">
      <c r="A26" s="5" t="s">
        <v>23</v>
      </c>
      <c r="B26" s="56" t="s">
        <v>2</v>
      </c>
      <c r="C26" s="59">
        <v>17559.8</v>
      </c>
      <c r="D26" s="59">
        <f>C26/2</f>
        <v>8779.9</v>
      </c>
      <c r="E26" s="59">
        <f t="shared" si="2"/>
        <v>8779.9</v>
      </c>
    </row>
    <row r="27" spans="1:6" x14ac:dyDescent="0.3">
      <c r="A27" s="10" t="s">
        <v>4</v>
      </c>
      <c r="B27" s="11" t="s">
        <v>3</v>
      </c>
      <c r="C27" s="42">
        <v>17</v>
      </c>
      <c r="D27" s="35">
        <f t="shared" si="2"/>
        <v>17</v>
      </c>
      <c r="E27" s="35">
        <f t="shared" si="2"/>
        <v>17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86077.450980392154</v>
      </c>
      <c r="D28" s="35">
        <f t="shared" si="2"/>
        <v>86077.450980392154</v>
      </c>
      <c r="E28" s="35">
        <f t="shared" si="2"/>
        <v>86077.450980392154</v>
      </c>
    </row>
    <row r="29" spans="1:6" ht="25.5" x14ac:dyDescent="0.3">
      <c r="A29" s="5" t="s">
        <v>5</v>
      </c>
      <c r="B29" s="6" t="s">
        <v>2</v>
      </c>
      <c r="C29" s="49">
        <f>C15*11.54%</f>
        <v>14848.102559999999</v>
      </c>
      <c r="D29" s="49">
        <f t="shared" ref="D29:E29" si="4">D15*11.54%</f>
        <v>7424.0512799999997</v>
      </c>
      <c r="E29" s="49">
        <f t="shared" si="4"/>
        <v>7424.0512799999997</v>
      </c>
    </row>
    <row r="30" spans="1:6" ht="36.75" x14ac:dyDescent="0.3">
      <c r="A30" s="12" t="s">
        <v>6</v>
      </c>
      <c r="B30" s="6" t="s">
        <v>2</v>
      </c>
      <c r="C30" s="49">
        <v>3075</v>
      </c>
      <c r="D30" s="59">
        <f>C30/2</f>
        <v>1537.5</v>
      </c>
      <c r="E30" s="59">
        <f t="shared" si="2"/>
        <v>1537.5</v>
      </c>
    </row>
    <row r="31" spans="1:6" ht="25.5" x14ac:dyDescent="0.3">
      <c r="A31" s="12" t="s">
        <v>7</v>
      </c>
      <c r="B31" s="6" t="s">
        <v>2</v>
      </c>
      <c r="C31" s="49">
        <v>3000</v>
      </c>
      <c r="D31" s="59">
        <f>C31/2</f>
        <v>1500</v>
      </c>
      <c r="E31" s="59">
        <f t="shared" si="2"/>
        <v>1500</v>
      </c>
    </row>
    <row r="32" spans="1:6" ht="36.75" x14ac:dyDescent="0.3">
      <c r="A32" s="12" t="s">
        <v>8</v>
      </c>
      <c r="B32" s="6" t="s">
        <v>2</v>
      </c>
      <c r="C32" s="49"/>
      <c r="D32" s="59">
        <f t="shared" ref="D32" si="5">C32/4</f>
        <v>0</v>
      </c>
      <c r="E32" s="59"/>
    </row>
    <row r="33" spans="1:5" ht="38.25" customHeight="1" x14ac:dyDescent="0.3">
      <c r="A33" s="12" t="s">
        <v>9</v>
      </c>
      <c r="B33" s="6" t="s">
        <v>2</v>
      </c>
      <c r="C33" s="65">
        <v>21313</v>
      </c>
      <c r="D33" s="59">
        <f>C33/2</f>
        <v>10656.5</v>
      </c>
      <c r="E33" s="59">
        <f t="shared" si="2"/>
        <v>10656.5</v>
      </c>
    </row>
    <row r="34" spans="1:5" x14ac:dyDescent="0.3">
      <c r="C34" s="18">
        <f>C33+C32+C31+C30+C29+C15</f>
        <v>170902.50255999999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СВОД2021</vt:lpstr>
      <vt:lpstr>СВОД 2022</vt:lpstr>
      <vt:lpstr>СВОД 2023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2023-07-14T06:47:52Z</dcterms:modified>
</cp:coreProperties>
</file>