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CFF4B893-43A5-416E-AEBF-38BF83A379A0}" xr6:coauthVersionLast="47" xr6:coauthVersionMax="47" xr10:uidLastSave="{00000000-0000-0000-0000-000000000000}"/>
  <bookViews>
    <workbookView xWindow="-120" yWindow="-120" windowWidth="29040" windowHeight="15840" tabRatio="741" xr2:uid="{00000000-000D-0000-FFFF-FFFF00000000}"/>
  </bookViews>
  <sheets>
    <sheet name="СВОД 2024 ГОД" sheetId="25" r:id="rId1"/>
    <sheet name="СШ №1" sheetId="2" r:id="rId2"/>
    <sheet name="СШ №2" sheetId="6" r:id="rId3"/>
    <sheet name="УЛЬГИ" sheetId="8" r:id="rId4"/>
    <sheet name="Макинская СШ" sheetId="7" r:id="rId5"/>
    <sheet name="АндыкожаСШ" sheetId="9" r:id="rId6"/>
    <sheet name="Ангал СШ" sheetId="10" r:id="rId7"/>
    <sheet name="Тасшалк СШ" sheetId="11" r:id="rId8"/>
    <sheet name="Саулинская СШ" sheetId="12" r:id="rId9"/>
    <sheet name="Кудку агашСШ" sheetId="32" r:id="rId10"/>
    <sheet name="Енбекшильдерская СШ" sheetId="17" r:id="rId11"/>
    <sheet name="Буландинская СШ" sheetId="18" r:id="rId12"/>
    <sheet name="Когамская СШ" sheetId="19" r:id="rId13"/>
    <sheet name="Бирсуатская СШ" sheetId="20" r:id="rId14"/>
    <sheet name="Кенащинская СШ" sheetId="21" r:id="rId15"/>
    <sheet name="Мамайская ОШ" sheetId="22" r:id="rId16"/>
    <sheet name="Заураловская ОШ" sheetId="26" r:id="rId17"/>
    <sheet name="Макпальская ОШ" sheetId="23" r:id="rId18"/>
    <sheet name="Баймурзинская ОШ" sheetId="24" r:id="rId19"/>
    <sheet name="Советская ОШ" sheetId="27" r:id="rId20"/>
    <sheet name="Заозерновская ОШ" sheetId="28" r:id="rId21"/>
    <sheet name="Кызыл-Уюмская ОШ" sheetId="45" r:id="rId22"/>
    <sheet name="Яблоновская ОШ" sheetId="29" r:id="rId23"/>
    <sheet name="Алгинская ОШ" sheetId="30" r:id="rId24"/>
    <sheet name="Краснофлотская ОШ" sheetId="31" r:id="rId25"/>
    <sheet name="Каратальская НШ" sheetId="33" r:id="rId26"/>
    <sheet name="Джукейская НШ" sheetId="34" r:id="rId27"/>
    <sheet name="Трудовая НШ" sheetId="46" r:id="rId28"/>
    <sheet name="УПК" sheetId="50" r:id="rId2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28" l="1"/>
  <c r="E32" i="28" s="1"/>
  <c r="E32" i="45"/>
  <c r="D32" i="45"/>
  <c r="D30" i="33"/>
  <c r="E30" i="33" s="1"/>
  <c r="D32" i="24"/>
  <c r="E32" i="24" s="1"/>
  <c r="E30" i="24"/>
  <c r="D30" i="24"/>
  <c r="D26" i="24"/>
  <c r="E26" i="24" s="1"/>
  <c r="D23" i="24"/>
  <c r="E23" i="24" s="1"/>
  <c r="D20" i="24"/>
  <c r="E20" i="24" s="1"/>
  <c r="D17" i="24"/>
  <c r="E17" i="24" s="1"/>
  <c r="D33" i="8"/>
  <c r="E33" i="8" s="1"/>
  <c r="E32" i="8"/>
  <c r="D32" i="8"/>
  <c r="D31" i="8"/>
  <c r="E31" i="8" s="1"/>
  <c r="D30" i="8"/>
  <c r="E30" i="8" s="1"/>
  <c r="D26" i="8"/>
  <c r="E26" i="8" s="1"/>
  <c r="D23" i="8"/>
  <c r="E23" i="8" s="1"/>
  <c r="D20" i="8"/>
  <c r="E20" i="8" s="1"/>
  <c r="D17" i="8"/>
  <c r="E17" i="8" s="1"/>
  <c r="D33" i="7" l="1"/>
  <c r="E33" i="7" s="1"/>
  <c r="D32" i="7"/>
  <c r="E32" i="7" s="1"/>
  <c r="D31" i="7"/>
  <c r="E31" i="7" s="1"/>
  <c r="D30" i="7"/>
  <c r="E30" i="7" s="1"/>
  <c r="D26" i="7"/>
  <c r="E26" i="7" s="1"/>
  <c r="D23" i="7"/>
  <c r="E23" i="7" s="1"/>
  <c r="D20" i="7"/>
  <c r="E20" i="7" s="1"/>
  <c r="D17" i="7"/>
  <c r="E17" i="7" s="1"/>
  <c r="D17" i="9"/>
  <c r="E17" i="9" s="1"/>
  <c r="D20" i="9"/>
  <c r="E20" i="9" s="1"/>
  <c r="D23" i="9"/>
  <c r="E23" i="9" s="1"/>
  <c r="D26" i="9"/>
  <c r="E26" i="9" s="1"/>
  <c r="D30" i="9"/>
  <c r="E30" i="9" s="1"/>
  <c r="D31" i="9"/>
  <c r="E31" i="9" s="1"/>
  <c r="D32" i="9"/>
  <c r="E32" i="9" s="1"/>
  <c r="D33" i="9"/>
  <c r="E33" i="9" s="1"/>
  <c r="D33" i="10"/>
  <c r="E33" i="10" s="1"/>
  <c r="D32" i="10"/>
  <c r="E32" i="10" s="1"/>
  <c r="D31" i="10"/>
  <c r="E31" i="10" s="1"/>
  <c r="D30" i="10"/>
  <c r="E30" i="10" s="1"/>
  <c r="D26" i="10"/>
  <c r="E26" i="10" s="1"/>
  <c r="D23" i="10"/>
  <c r="E23" i="10" s="1"/>
  <c r="D20" i="10"/>
  <c r="E20" i="10" s="1"/>
  <c r="D17" i="10"/>
  <c r="E17" i="10" s="1"/>
  <c r="D33" i="11"/>
  <c r="E33" i="11" s="1"/>
  <c r="D32" i="11"/>
  <c r="E32" i="11" s="1"/>
  <c r="D31" i="11"/>
  <c r="E31" i="11" s="1"/>
  <c r="D30" i="11"/>
  <c r="E30" i="11" s="1"/>
  <c r="D26" i="11"/>
  <c r="E26" i="11" s="1"/>
  <c r="D23" i="11"/>
  <c r="E23" i="11" s="1"/>
  <c r="D20" i="11"/>
  <c r="E20" i="11" s="1"/>
  <c r="D17" i="11"/>
  <c r="E17" i="11" s="1"/>
  <c r="D17" i="12"/>
  <c r="E17" i="12" s="1"/>
  <c r="D20" i="12"/>
  <c r="E20" i="12" s="1"/>
  <c r="D23" i="12"/>
  <c r="E23" i="12" s="1"/>
  <c r="D26" i="12"/>
  <c r="E26" i="12" s="1"/>
  <c r="D30" i="12"/>
  <c r="E30" i="12" s="1"/>
  <c r="D31" i="12"/>
  <c r="E31" i="12" s="1"/>
  <c r="D32" i="12"/>
  <c r="E32" i="12" s="1"/>
  <c r="D33" i="12"/>
  <c r="E33" i="12" s="1"/>
  <c r="D17" i="32"/>
  <c r="E17" i="32" s="1"/>
  <c r="D20" i="32"/>
  <c r="E20" i="32" s="1"/>
  <c r="D23" i="32"/>
  <c r="E23" i="32" s="1"/>
  <c r="D26" i="32"/>
  <c r="E26" i="32" s="1"/>
  <c r="D30" i="32"/>
  <c r="E30" i="32" s="1"/>
  <c r="D31" i="32"/>
  <c r="E31" i="32" s="1"/>
  <c r="D32" i="32"/>
  <c r="E32" i="32" s="1"/>
  <c r="D33" i="32"/>
  <c r="E33" i="32" s="1"/>
  <c r="D17" i="17"/>
  <c r="E17" i="17" s="1"/>
  <c r="D20" i="17"/>
  <c r="E20" i="17" s="1"/>
  <c r="D23" i="17"/>
  <c r="E23" i="17" s="1"/>
  <c r="D26" i="17"/>
  <c r="E26" i="17" s="1"/>
  <c r="D30" i="17"/>
  <c r="E30" i="17" s="1"/>
  <c r="D32" i="17"/>
  <c r="E32" i="17" s="1"/>
  <c r="D33" i="17"/>
  <c r="E33" i="17" s="1"/>
  <c r="D17" i="18"/>
  <c r="E17" i="18" s="1"/>
  <c r="D20" i="18"/>
  <c r="E20" i="18" s="1"/>
  <c r="D23" i="18"/>
  <c r="E23" i="18" s="1"/>
  <c r="D26" i="18"/>
  <c r="E26" i="18" s="1"/>
  <c r="D30" i="18"/>
  <c r="E30" i="18" s="1"/>
  <c r="D33" i="18"/>
  <c r="E33" i="18" s="1"/>
  <c r="D32" i="18"/>
  <c r="E32" i="18" s="1"/>
  <c r="D33" i="19"/>
  <c r="E33" i="19" s="1"/>
  <c r="D31" i="19"/>
  <c r="E31" i="19" s="1"/>
  <c r="D30" i="19"/>
  <c r="E30" i="19" s="1"/>
  <c r="D26" i="19"/>
  <c r="E26" i="19" s="1"/>
  <c r="D23" i="19"/>
  <c r="E23" i="19" s="1"/>
  <c r="D20" i="19"/>
  <c r="E20" i="19" s="1"/>
  <c r="D17" i="19"/>
  <c r="E17" i="19" s="1"/>
  <c r="D33" i="20"/>
  <c r="E33" i="20" s="1"/>
  <c r="D32" i="20"/>
  <c r="E32" i="20" s="1"/>
  <c r="D30" i="20"/>
  <c r="E30" i="20" s="1"/>
  <c r="D26" i="20"/>
  <c r="E26" i="20" s="1"/>
  <c r="D23" i="20"/>
  <c r="E23" i="20" s="1"/>
  <c r="D20" i="20"/>
  <c r="E20" i="20" s="1"/>
  <c r="D17" i="20"/>
  <c r="E17" i="20" s="1"/>
  <c r="D33" i="21"/>
  <c r="E33" i="21" s="1"/>
  <c r="D32" i="21"/>
  <c r="E32" i="21" s="1"/>
  <c r="D30" i="21"/>
  <c r="E30" i="21" s="1"/>
  <c r="D26" i="21"/>
  <c r="E26" i="21" s="1"/>
  <c r="D23" i="21"/>
  <c r="E23" i="21" s="1"/>
  <c r="D20" i="21"/>
  <c r="E20" i="21" s="1"/>
  <c r="D17" i="21"/>
  <c r="E17" i="21" s="1"/>
  <c r="D31" i="22"/>
  <c r="E31" i="22" s="1"/>
  <c r="D33" i="22"/>
  <c r="E33" i="22" s="1"/>
  <c r="D32" i="22"/>
  <c r="E32" i="22" s="1"/>
  <c r="D30" i="22"/>
  <c r="E30" i="22" s="1"/>
  <c r="D26" i="22"/>
  <c r="E26" i="22" s="1"/>
  <c r="D23" i="22"/>
  <c r="E23" i="22" s="1"/>
  <c r="D20" i="22"/>
  <c r="E20" i="22" s="1"/>
  <c r="D17" i="22"/>
  <c r="E17" i="22" s="1"/>
  <c r="D33" i="26"/>
  <c r="E33" i="26" s="1"/>
  <c r="D32" i="26"/>
  <c r="E32" i="26" s="1"/>
  <c r="D30" i="26"/>
  <c r="E30" i="26" s="1"/>
  <c r="D26" i="26"/>
  <c r="E26" i="26" s="1"/>
  <c r="D23" i="26"/>
  <c r="E23" i="26" s="1"/>
  <c r="D20" i="26"/>
  <c r="E20" i="26" s="1"/>
  <c r="D17" i="26"/>
  <c r="E17" i="26" s="1"/>
  <c r="D33" i="23"/>
  <c r="E33" i="23" s="1"/>
  <c r="D31" i="23"/>
  <c r="E31" i="23" s="1"/>
  <c r="D30" i="23"/>
  <c r="E30" i="23" s="1"/>
  <c r="D26" i="23"/>
  <c r="E26" i="23" s="1"/>
  <c r="D23" i="23"/>
  <c r="E23" i="23" s="1"/>
  <c r="D20" i="23"/>
  <c r="E20" i="23" s="1"/>
  <c r="D17" i="23"/>
  <c r="E17" i="23" s="1"/>
  <c r="D33" i="28"/>
  <c r="E33" i="28" s="1"/>
  <c r="D31" i="28"/>
  <c r="E31" i="28" s="1"/>
  <c r="D30" i="28"/>
  <c r="E30" i="28" s="1"/>
  <c r="D26" i="28"/>
  <c r="E26" i="28" s="1"/>
  <c r="D23" i="28"/>
  <c r="E23" i="28" s="1"/>
  <c r="E20" i="28"/>
  <c r="D20" i="28"/>
  <c r="D17" i="28"/>
  <c r="E17" i="28" s="1"/>
  <c r="D33" i="45"/>
  <c r="E33" i="45" s="1"/>
  <c r="D30" i="45"/>
  <c r="E30" i="45" s="1"/>
  <c r="D26" i="45"/>
  <c r="E26" i="45" s="1"/>
  <c r="D23" i="45"/>
  <c r="E23" i="45" s="1"/>
  <c r="D20" i="45"/>
  <c r="E20" i="45" s="1"/>
  <c r="D17" i="45"/>
  <c r="E17" i="45" s="1"/>
  <c r="D33" i="30"/>
  <c r="E33" i="30" s="1"/>
  <c r="D31" i="30"/>
  <c r="E31" i="30" s="1"/>
  <c r="D30" i="30"/>
  <c r="E30" i="30" s="1"/>
  <c r="D26" i="30"/>
  <c r="E26" i="30" s="1"/>
  <c r="D23" i="30"/>
  <c r="E23" i="30" s="1"/>
  <c r="D20" i="30"/>
  <c r="E20" i="30" s="1"/>
  <c r="D17" i="30"/>
  <c r="E17" i="30" s="1"/>
  <c r="D33" i="31"/>
  <c r="E33" i="31" s="1"/>
  <c r="D30" i="31"/>
  <c r="E30" i="31" s="1"/>
  <c r="E23" i="31"/>
  <c r="E15" i="31" s="1"/>
  <c r="D23" i="31"/>
  <c r="D20" i="31"/>
  <c r="E20" i="31" s="1"/>
  <c r="D17" i="31"/>
  <c r="E17" i="31" s="1"/>
  <c r="D26" i="31"/>
  <c r="E26" i="31" s="1"/>
  <c r="D33" i="33"/>
  <c r="E33" i="33" s="1"/>
  <c r="D31" i="33"/>
  <c r="E31" i="33" s="1"/>
  <c r="D26" i="33"/>
  <c r="E26" i="33" s="1"/>
  <c r="D23" i="33"/>
  <c r="E23" i="33" s="1"/>
  <c r="D20" i="33"/>
  <c r="E20" i="33" s="1"/>
  <c r="D33" i="34"/>
  <c r="E33" i="34" s="1"/>
  <c r="D30" i="34"/>
  <c r="E30" i="34" s="1"/>
  <c r="D26" i="34"/>
  <c r="E26" i="34" s="1"/>
  <c r="D23" i="34"/>
  <c r="E23" i="34" s="1"/>
  <c r="D20" i="34"/>
  <c r="E20" i="34" s="1"/>
  <c r="D17" i="34"/>
  <c r="E17" i="34" s="1"/>
  <c r="E20" i="46"/>
  <c r="D20" i="46"/>
  <c r="D17" i="46"/>
  <c r="E17" i="46" s="1"/>
  <c r="D33" i="46"/>
  <c r="E33" i="46" s="1"/>
  <c r="D32" i="46"/>
  <c r="E32" i="46" s="1"/>
  <c r="D30" i="46"/>
  <c r="E30" i="46" s="1"/>
  <c r="D26" i="46"/>
  <c r="E26" i="46" s="1"/>
  <c r="D23" i="46"/>
  <c r="E23" i="46" s="1"/>
  <c r="D15" i="31" l="1"/>
  <c r="D15" i="50"/>
  <c r="D29" i="50" s="1"/>
  <c r="D13" i="50" s="1"/>
  <c r="D19" i="50"/>
  <c r="D22" i="50"/>
  <c r="D25" i="50"/>
  <c r="D28" i="50"/>
  <c r="C19" i="31" l="1"/>
  <c r="D19" i="31" s="1"/>
  <c r="E19" i="31" s="1"/>
  <c r="C25" i="31"/>
  <c r="F13" i="25" l="1"/>
  <c r="C11" i="25" l="1"/>
  <c r="F12" i="25"/>
  <c r="C14" i="25"/>
  <c r="F14" i="25"/>
  <c r="C16" i="25"/>
  <c r="F16" i="25"/>
  <c r="C17" i="25"/>
  <c r="F17" i="25"/>
  <c r="C18" i="25"/>
  <c r="C20" i="25"/>
  <c r="F20" i="25"/>
  <c r="C21" i="25"/>
  <c r="F21" i="25"/>
  <c r="C23" i="25"/>
  <c r="F23" i="25"/>
  <c r="C24" i="25"/>
  <c r="F24" i="25"/>
  <c r="F25" i="25" s="1"/>
  <c r="C26" i="25"/>
  <c r="F26" i="25"/>
  <c r="C27" i="25"/>
  <c r="F27" i="25"/>
  <c r="C30" i="25"/>
  <c r="C31" i="25"/>
  <c r="C32" i="25"/>
  <c r="C33" i="25"/>
  <c r="F28" i="25" l="1"/>
  <c r="F22" i="25"/>
  <c r="C25" i="25"/>
  <c r="D25" i="25" s="1"/>
  <c r="E25" i="25" s="1"/>
  <c r="C19" i="25"/>
  <c r="D19" i="25" s="1"/>
  <c r="E19" i="25" s="1"/>
  <c r="C28" i="25"/>
  <c r="D28" i="25" s="1"/>
  <c r="E28" i="25" s="1"/>
  <c r="C22" i="25"/>
  <c r="D22" i="25" s="1"/>
  <c r="E22" i="25" s="1"/>
  <c r="C19" i="46"/>
  <c r="D19" i="46" s="1"/>
  <c r="E19" i="46" s="1"/>
  <c r="E33" i="50" l="1"/>
  <c r="E31" i="50"/>
  <c r="E30" i="50"/>
  <c r="C28" i="50"/>
  <c r="E28" i="50" s="1"/>
  <c r="E27" i="50"/>
  <c r="E26" i="50"/>
  <c r="E25" i="50"/>
  <c r="C25" i="50"/>
  <c r="E24" i="50"/>
  <c r="E23" i="50"/>
  <c r="C22" i="50"/>
  <c r="E22" i="50" s="1"/>
  <c r="E21" i="50"/>
  <c r="E20" i="50"/>
  <c r="C19" i="50"/>
  <c r="E19" i="50" s="1"/>
  <c r="F18" i="50"/>
  <c r="E18" i="50"/>
  <c r="E17" i="50"/>
  <c r="E16" i="50"/>
  <c r="C15" i="50"/>
  <c r="C29" i="50" s="1"/>
  <c r="E14" i="50"/>
  <c r="D11" i="50"/>
  <c r="D12" i="50" s="1"/>
  <c r="E11" i="50" l="1"/>
  <c r="E15" i="50"/>
  <c r="C34" i="50"/>
  <c r="C13" i="50"/>
  <c r="C12" i="50" s="1"/>
  <c r="E29" i="50" l="1"/>
  <c r="E13" i="50" s="1"/>
  <c r="E12" i="50" s="1"/>
  <c r="F18" i="46"/>
  <c r="F18" i="34"/>
  <c r="F18" i="33"/>
  <c r="C22" i="10" l="1"/>
  <c r="F18" i="8"/>
  <c r="F18" i="7"/>
  <c r="F18" i="9"/>
  <c r="F18" i="10"/>
  <c r="F18" i="11"/>
  <c r="F18" i="32"/>
  <c r="F18" i="12"/>
  <c r="F18" i="17"/>
  <c r="F18" i="18"/>
  <c r="F18" i="19"/>
  <c r="F18" i="20"/>
  <c r="F18" i="21"/>
  <c r="F18" i="22"/>
  <c r="F18" i="26"/>
  <c r="F18" i="23"/>
  <c r="F18" i="24"/>
  <c r="F18" i="27"/>
  <c r="F18" i="28"/>
  <c r="F18" i="45"/>
  <c r="F18" i="30"/>
  <c r="F18" i="31"/>
  <c r="C15" i="33"/>
  <c r="C29" i="33" s="1"/>
  <c r="D29" i="33" s="1"/>
  <c r="E29" i="33" s="1"/>
  <c r="C25" i="33"/>
  <c r="D25" i="33" s="1"/>
  <c r="E25" i="33" s="1"/>
  <c r="C15" i="34"/>
  <c r="C29" i="34" s="1"/>
  <c r="D29" i="34" s="1"/>
  <c r="E29" i="34" s="1"/>
  <c r="C19" i="34"/>
  <c r="D19" i="34" s="1"/>
  <c r="E19" i="34" s="1"/>
  <c r="D18" i="34"/>
  <c r="C25" i="34"/>
  <c r="D25" i="34" s="1"/>
  <c r="E25" i="34" s="1"/>
  <c r="D24" i="34"/>
  <c r="C15" i="46"/>
  <c r="C29" i="46" s="1"/>
  <c r="D29" i="46" s="1"/>
  <c r="E29" i="46" s="1"/>
  <c r="C25" i="46"/>
  <c r="F18" i="25" l="1"/>
  <c r="F19" i="25" s="1"/>
  <c r="E18" i="34"/>
  <c r="E24" i="34"/>
  <c r="D11" i="31"/>
  <c r="D11" i="33"/>
  <c r="D11" i="34"/>
  <c r="D11" i="46"/>
  <c r="G33" i="25" l="1"/>
  <c r="G32" i="25"/>
  <c r="G31" i="25"/>
  <c r="G30" i="25"/>
  <c r="F34" i="25"/>
  <c r="D24" i="21" l="1"/>
  <c r="D24" i="30"/>
  <c r="E24" i="30" s="1"/>
  <c r="E24" i="21" l="1"/>
  <c r="C28" i="18" l="1"/>
  <c r="D28" i="18" s="1"/>
  <c r="E28" i="18" s="1"/>
  <c r="D27" i="18"/>
  <c r="E27" i="18" s="1"/>
  <c r="C25" i="18"/>
  <c r="D25" i="18" s="1"/>
  <c r="E25" i="18" s="1"/>
  <c r="D24" i="18"/>
  <c r="E24" i="18" s="1"/>
  <c r="C22" i="18"/>
  <c r="D22" i="18" s="1"/>
  <c r="E22" i="18" s="1"/>
  <c r="D21" i="18"/>
  <c r="E21" i="18" s="1"/>
  <c r="C19" i="18"/>
  <c r="D19" i="18" s="1"/>
  <c r="E19" i="18" s="1"/>
  <c r="D18" i="18"/>
  <c r="E18" i="18" s="1"/>
  <c r="D16" i="18"/>
  <c r="E16" i="18" s="1"/>
  <c r="C15" i="18"/>
  <c r="C29" i="18" s="1"/>
  <c r="D29" i="18" s="1"/>
  <c r="E29" i="18" s="1"/>
  <c r="D14" i="18"/>
  <c r="E14" i="18" s="1"/>
  <c r="D11" i="18"/>
  <c r="D29" i="6"/>
  <c r="E29" i="6" s="1"/>
  <c r="D30" i="6"/>
  <c r="E30" i="6" s="1"/>
  <c r="D31" i="6"/>
  <c r="D32" i="6"/>
  <c r="C25" i="32"/>
  <c r="D25" i="32" s="1"/>
  <c r="E25" i="32" s="1"/>
  <c r="C19" i="32"/>
  <c r="C25" i="28"/>
  <c r="C34" i="18" l="1"/>
  <c r="D15" i="8"/>
  <c r="D15" i="7"/>
  <c r="D15" i="9"/>
  <c r="D15" i="10"/>
  <c r="D15" i="32"/>
  <c r="D15" i="17"/>
  <c r="E15" i="18"/>
  <c r="E13" i="18" s="1"/>
  <c r="E12" i="18" s="1"/>
  <c r="D15" i="19"/>
  <c r="D15" i="18"/>
  <c r="D15" i="21"/>
  <c r="D15" i="26"/>
  <c r="D15" i="23"/>
  <c r="D15" i="24"/>
  <c r="D15" i="11"/>
  <c r="E15" i="21"/>
  <c r="E15" i="26"/>
  <c r="E15" i="23"/>
  <c r="E15" i="24"/>
  <c r="E15" i="45"/>
  <c r="D15" i="45"/>
  <c r="D18" i="30"/>
  <c r="E18" i="30" s="1"/>
  <c r="D15" i="33"/>
  <c r="D15" i="34"/>
  <c r="D15" i="46"/>
  <c r="E31" i="46"/>
  <c r="E15" i="30" l="1"/>
  <c r="C13" i="18"/>
  <c r="C12" i="18" s="1"/>
  <c r="D13" i="18"/>
  <c r="D12" i="18" s="1"/>
  <c r="E15" i="33" l="1"/>
  <c r="D29" i="2" l="1"/>
  <c r="C15" i="7"/>
  <c r="C29" i="7" s="1"/>
  <c r="D29" i="7" s="1"/>
  <c r="C15" i="6"/>
  <c r="C15" i="32"/>
  <c r="C29" i="32" s="1"/>
  <c r="D29" i="32" s="1"/>
  <c r="E29" i="32" s="1"/>
  <c r="E29" i="7" l="1"/>
  <c r="D13" i="7"/>
  <c r="E29" i="2"/>
  <c r="C34" i="32"/>
  <c r="C34" i="7"/>
  <c r="D11" i="32"/>
  <c r="D11" i="2"/>
  <c r="E11" i="2" s="1"/>
  <c r="D11" i="22"/>
  <c r="D11" i="26"/>
  <c r="D11" i="23"/>
  <c r="D11" i="24"/>
  <c r="D11" i="28"/>
  <c r="D11" i="45"/>
  <c r="D11" i="30"/>
  <c r="C13" i="32" l="1"/>
  <c r="C13" i="7"/>
  <c r="G16" i="25"/>
  <c r="D14" i="46"/>
  <c r="D16" i="46"/>
  <c r="D18" i="46"/>
  <c r="E18" i="46" s="1"/>
  <c r="D21" i="46"/>
  <c r="D24" i="46"/>
  <c r="E24" i="46" s="1"/>
  <c r="D25" i="46"/>
  <c r="E25" i="46" s="1"/>
  <c r="D27" i="46"/>
  <c r="C34" i="46"/>
  <c r="D14" i="34"/>
  <c r="D16" i="34"/>
  <c r="D21" i="34"/>
  <c r="D27" i="34"/>
  <c r="D31" i="34"/>
  <c r="D32" i="34"/>
  <c r="E32" i="34" s="1"/>
  <c r="C34" i="34"/>
  <c r="D14" i="33"/>
  <c r="E14" i="33" s="1"/>
  <c r="D16" i="33"/>
  <c r="E16" i="33" s="1"/>
  <c r="D17" i="33"/>
  <c r="E17" i="33" s="1"/>
  <c r="D18" i="33"/>
  <c r="E18" i="33" s="1"/>
  <c r="D19" i="33"/>
  <c r="E19" i="33" s="1"/>
  <c r="D21" i="33"/>
  <c r="D24" i="33"/>
  <c r="E24" i="33" s="1"/>
  <c r="D27" i="33"/>
  <c r="D32" i="33"/>
  <c r="E32" i="33" s="1"/>
  <c r="E13" i="33" s="1"/>
  <c r="E12" i="33" s="1"/>
  <c r="C34" i="33"/>
  <c r="D14" i="32"/>
  <c r="E14" i="32" s="1"/>
  <c r="D16" i="32"/>
  <c r="E16" i="32" s="1"/>
  <c r="D18" i="32"/>
  <c r="D19" i="32" s="1"/>
  <c r="D21" i="32"/>
  <c r="E21" i="32" s="1"/>
  <c r="D24" i="32"/>
  <c r="E24" i="32" s="1"/>
  <c r="D27" i="32"/>
  <c r="E27" i="32" s="1"/>
  <c r="D14" i="31"/>
  <c r="D16" i="31"/>
  <c r="D18" i="31"/>
  <c r="D21" i="31"/>
  <c r="D24" i="31"/>
  <c r="E24" i="31" s="1"/>
  <c r="D27" i="31"/>
  <c r="D31" i="31"/>
  <c r="E31" i="31" s="1"/>
  <c r="E32" i="31"/>
  <c r="C15" i="31"/>
  <c r="C29" i="31" s="1"/>
  <c r="D29" i="31" s="1"/>
  <c r="E29" i="31" s="1"/>
  <c r="D14" i="30"/>
  <c r="D16" i="30"/>
  <c r="D21" i="30"/>
  <c r="E21" i="30" s="1"/>
  <c r="D15" i="30"/>
  <c r="D27" i="30"/>
  <c r="C15" i="30"/>
  <c r="C29" i="30" s="1"/>
  <c r="D29" i="30" s="1"/>
  <c r="E29" i="30" s="1"/>
  <c r="D14" i="45"/>
  <c r="E14" i="45" s="1"/>
  <c r="D16" i="45"/>
  <c r="E16" i="45" s="1"/>
  <c r="D18" i="45"/>
  <c r="E18" i="45" s="1"/>
  <c r="D21" i="45"/>
  <c r="E21" i="45" s="1"/>
  <c r="D24" i="45"/>
  <c r="E24" i="45" s="1"/>
  <c r="D27" i="45"/>
  <c r="E27" i="45" s="1"/>
  <c r="C15" i="45"/>
  <c r="C29" i="45" s="1"/>
  <c r="D29" i="45" s="1"/>
  <c r="E29" i="45" s="1"/>
  <c r="C15" i="28"/>
  <c r="C29" i="28" s="1"/>
  <c r="D29" i="28" s="1"/>
  <c r="E29" i="28" s="1"/>
  <c r="C34" i="27"/>
  <c r="C15" i="24"/>
  <c r="C29" i="24" s="1"/>
  <c r="D29" i="24" s="1"/>
  <c r="E29" i="24" s="1"/>
  <c r="C15" i="23"/>
  <c r="C29" i="23" s="1"/>
  <c r="D29" i="23" s="1"/>
  <c r="E29" i="23" s="1"/>
  <c r="D14" i="23"/>
  <c r="E14" i="23" s="1"/>
  <c r="D16" i="23"/>
  <c r="E16" i="23" s="1"/>
  <c r="D18" i="23"/>
  <c r="E18" i="23" s="1"/>
  <c r="D21" i="23"/>
  <c r="E21" i="23" s="1"/>
  <c r="D24" i="23"/>
  <c r="E24" i="23" s="1"/>
  <c r="D27" i="23"/>
  <c r="E27" i="23" s="1"/>
  <c r="D32" i="23"/>
  <c r="D13" i="33" l="1"/>
  <c r="D12" i="33" s="1"/>
  <c r="E31" i="34"/>
  <c r="C34" i="31"/>
  <c r="C34" i="30"/>
  <c r="C34" i="45"/>
  <c r="C34" i="28"/>
  <c r="C34" i="24"/>
  <c r="C34" i="23"/>
  <c r="E18" i="32"/>
  <c r="E19" i="32" s="1"/>
  <c r="E27" i="31"/>
  <c r="E18" i="31"/>
  <c r="D13" i="32"/>
  <c r="D12" i="32" s="1"/>
  <c r="E32" i="23"/>
  <c r="E13" i="23" s="1"/>
  <c r="E12" i="23" s="1"/>
  <c r="D13" i="23"/>
  <c r="D12" i="23" s="1"/>
  <c r="D13" i="30"/>
  <c r="D12" i="30" s="1"/>
  <c r="E13" i="30"/>
  <c r="E12" i="30" s="1"/>
  <c r="E27" i="30"/>
  <c r="E21" i="33"/>
  <c r="E27" i="33"/>
  <c r="E21" i="34"/>
  <c r="E21" i="31"/>
  <c r="E27" i="34"/>
  <c r="E13" i="45"/>
  <c r="E12" i="45" s="1"/>
  <c r="D13" i="45"/>
  <c r="D12" i="45" s="1"/>
  <c r="C13" i="45"/>
  <c r="C13" i="34"/>
  <c r="D13" i="46"/>
  <c r="D12" i="46" s="1"/>
  <c r="E21" i="46"/>
  <c r="C13" i="33"/>
  <c r="C13" i="23"/>
  <c r="C13" i="24"/>
  <c r="E15" i="46"/>
  <c r="E15" i="32"/>
  <c r="E27" i="46"/>
  <c r="D14" i="26"/>
  <c r="E14" i="26" s="1"/>
  <c r="D16" i="26"/>
  <c r="E16" i="26" s="1"/>
  <c r="D18" i="26"/>
  <c r="E18" i="26" s="1"/>
  <c r="D21" i="26"/>
  <c r="E21" i="26" s="1"/>
  <c r="D24" i="26"/>
  <c r="E24" i="26" s="1"/>
  <c r="D27" i="26"/>
  <c r="E27" i="26" s="1"/>
  <c r="C15" i="26"/>
  <c r="C29" i="26" s="1"/>
  <c r="D29" i="26" s="1"/>
  <c r="E29" i="26" s="1"/>
  <c r="C19" i="26"/>
  <c r="D19" i="26" s="1"/>
  <c r="E19" i="26" s="1"/>
  <c r="C15" i="22"/>
  <c r="C29" i="22" s="1"/>
  <c r="D29" i="22" s="1"/>
  <c r="E29" i="22" s="1"/>
  <c r="C15" i="21"/>
  <c r="C29" i="21" s="1"/>
  <c r="D29" i="21" s="1"/>
  <c r="D14" i="21"/>
  <c r="D16" i="21"/>
  <c r="D18" i="21"/>
  <c r="D21" i="21"/>
  <c r="E21" i="21" s="1"/>
  <c r="D27" i="21"/>
  <c r="E27" i="21" s="1"/>
  <c r="D11" i="21"/>
  <c r="D11" i="20"/>
  <c r="C15" i="20"/>
  <c r="C29" i="20" s="1"/>
  <c r="D29" i="20" s="1"/>
  <c r="E29" i="20" s="1"/>
  <c r="D14" i="19"/>
  <c r="E14" i="19" s="1"/>
  <c r="D16" i="19"/>
  <c r="E16" i="19" s="1"/>
  <c r="D18" i="19"/>
  <c r="E18" i="19" s="1"/>
  <c r="D21" i="19"/>
  <c r="E21" i="19" s="1"/>
  <c r="D24" i="19"/>
  <c r="E24" i="19" s="1"/>
  <c r="D27" i="19"/>
  <c r="E27" i="19" s="1"/>
  <c r="D32" i="19"/>
  <c r="E32" i="19" s="1"/>
  <c r="D11" i="19"/>
  <c r="C15" i="19"/>
  <c r="C29" i="19" s="1"/>
  <c r="D29" i="19" s="1"/>
  <c r="E29" i="19" s="1"/>
  <c r="D14" i="17"/>
  <c r="E14" i="17" s="1"/>
  <c r="D16" i="17"/>
  <c r="E16" i="17" s="1"/>
  <c r="D18" i="17"/>
  <c r="E18" i="17" s="1"/>
  <c r="D21" i="17"/>
  <c r="E21" i="17" s="1"/>
  <c r="D24" i="17"/>
  <c r="E24" i="17" s="1"/>
  <c r="E15" i="17"/>
  <c r="D27" i="17"/>
  <c r="E27" i="17" s="1"/>
  <c r="D11" i="17"/>
  <c r="C15" i="17"/>
  <c r="C29" i="17" s="1"/>
  <c r="D29" i="17" s="1"/>
  <c r="E29" i="17" s="1"/>
  <c r="D14" i="12"/>
  <c r="E14" i="12" s="1"/>
  <c r="D16" i="12"/>
  <c r="E16" i="12" s="1"/>
  <c r="D18" i="12"/>
  <c r="E18" i="12" s="1"/>
  <c r="D21" i="12"/>
  <c r="E21" i="12" s="1"/>
  <c r="D24" i="12"/>
  <c r="E24" i="12" s="1"/>
  <c r="D27" i="12"/>
  <c r="E27" i="12" s="1"/>
  <c r="D11" i="12"/>
  <c r="C15" i="12"/>
  <c r="C29" i="12" s="1"/>
  <c r="D29" i="12" s="1"/>
  <c r="E29" i="12" s="1"/>
  <c r="C15" i="11"/>
  <c r="C29" i="11" s="1"/>
  <c r="D29" i="11" s="1"/>
  <c r="E29" i="11" s="1"/>
  <c r="D14" i="11"/>
  <c r="E14" i="11" s="1"/>
  <c r="D16" i="11"/>
  <c r="E16" i="11" s="1"/>
  <c r="D18" i="11"/>
  <c r="E18" i="11" s="1"/>
  <c r="D21" i="11"/>
  <c r="E21" i="11" s="1"/>
  <c r="D24" i="11"/>
  <c r="E24" i="11" s="1"/>
  <c r="D27" i="11"/>
  <c r="E27" i="11" s="1"/>
  <c r="D11" i="11"/>
  <c r="D14" i="10"/>
  <c r="E14" i="10" s="1"/>
  <c r="D16" i="10"/>
  <c r="E16" i="10" s="1"/>
  <c r="D18" i="10"/>
  <c r="E18" i="10" s="1"/>
  <c r="D21" i="10"/>
  <c r="E21" i="10" s="1"/>
  <c r="D24" i="10"/>
  <c r="E24" i="10" s="1"/>
  <c r="D27" i="10"/>
  <c r="E27" i="10" s="1"/>
  <c r="D11" i="10"/>
  <c r="D14" i="9"/>
  <c r="E14" i="9" s="1"/>
  <c r="D16" i="9"/>
  <c r="E16" i="9" s="1"/>
  <c r="D18" i="9"/>
  <c r="E18" i="9" s="1"/>
  <c r="D21" i="9"/>
  <c r="E21" i="9" s="1"/>
  <c r="D24" i="9"/>
  <c r="E24" i="9" s="1"/>
  <c r="D27" i="9"/>
  <c r="E27" i="9" s="1"/>
  <c r="D11" i="9"/>
  <c r="C25" i="9"/>
  <c r="D25" i="9" s="1"/>
  <c r="E25" i="9" s="1"/>
  <c r="C28" i="9"/>
  <c r="D28" i="9" s="1"/>
  <c r="E28" i="9" s="1"/>
  <c r="D11" i="8"/>
  <c r="D14" i="8"/>
  <c r="E14" i="8" s="1"/>
  <c r="D16" i="8"/>
  <c r="E16" i="8" s="1"/>
  <c r="D18" i="8"/>
  <c r="E18" i="8" s="1"/>
  <c r="D21" i="8"/>
  <c r="E21" i="8" s="1"/>
  <c r="D24" i="8"/>
  <c r="D27" i="8"/>
  <c r="E27" i="8" s="1"/>
  <c r="E29" i="21" l="1"/>
  <c r="E13" i="21" s="1"/>
  <c r="D13" i="21"/>
  <c r="D13" i="11"/>
  <c r="E24" i="8"/>
  <c r="C13" i="30"/>
  <c r="C13" i="31"/>
  <c r="E16" i="21"/>
  <c r="E18" i="21"/>
  <c r="E14" i="21"/>
  <c r="C34" i="26"/>
  <c r="C34" i="22"/>
  <c r="C34" i="21"/>
  <c r="C34" i="20"/>
  <c r="C34" i="19"/>
  <c r="C34" i="17"/>
  <c r="C34" i="12"/>
  <c r="C34" i="11"/>
  <c r="E15" i="34"/>
  <c r="C34" i="29"/>
  <c r="D13" i="17"/>
  <c r="D12" i="17" s="1"/>
  <c r="D12" i="11"/>
  <c r="D12" i="21"/>
  <c r="E13" i="26"/>
  <c r="E12" i="26" s="1"/>
  <c r="D13" i="26"/>
  <c r="D12" i="26" s="1"/>
  <c r="D13" i="19"/>
  <c r="D12" i="19" s="1"/>
  <c r="E13" i="32"/>
  <c r="E12" i="32" s="1"/>
  <c r="E15" i="12"/>
  <c r="D15" i="12"/>
  <c r="C13" i="12"/>
  <c r="D13" i="31"/>
  <c r="D12" i="31" s="1"/>
  <c r="D13" i="34"/>
  <c r="E13" i="17"/>
  <c r="E15" i="19"/>
  <c r="E13" i="46"/>
  <c r="E12" i="46" s="1"/>
  <c r="C13" i="46"/>
  <c r="C13" i="28"/>
  <c r="C13" i="20"/>
  <c r="C15" i="9"/>
  <c r="C29" i="9" s="1"/>
  <c r="D29" i="9" s="1"/>
  <c r="E29" i="9" s="1"/>
  <c r="E15" i="9"/>
  <c r="C19" i="9"/>
  <c r="D19" i="9" s="1"/>
  <c r="E19" i="9" s="1"/>
  <c r="D14" i="7"/>
  <c r="D16" i="7"/>
  <c r="D18" i="7"/>
  <c r="E18" i="7" s="1"/>
  <c r="D21" i="7"/>
  <c r="D24" i="7"/>
  <c r="E24" i="7" s="1"/>
  <c r="D27" i="7"/>
  <c r="E27" i="7" s="1"/>
  <c r="D11" i="7"/>
  <c r="D11" i="25" s="1"/>
  <c r="D13" i="6"/>
  <c r="E13" i="6" s="1"/>
  <c r="D14" i="6"/>
  <c r="D15" i="6"/>
  <c r="E15" i="6" s="1"/>
  <c r="D16" i="6"/>
  <c r="D17" i="6"/>
  <c r="D17" i="25" s="1"/>
  <c r="D23" i="6"/>
  <c r="E23" i="6" s="1"/>
  <c r="D26" i="6"/>
  <c r="E26" i="6" s="1"/>
  <c r="E31" i="6"/>
  <c r="E32" i="6"/>
  <c r="D33" i="6"/>
  <c r="E33" i="6" s="1"/>
  <c r="D13" i="9" l="1"/>
  <c r="D12" i="9" s="1"/>
  <c r="C13" i="11"/>
  <c r="C12" i="11" s="1"/>
  <c r="C13" i="26"/>
  <c r="C12" i="26" s="1"/>
  <c r="E12" i="21"/>
  <c r="E11" i="25"/>
  <c r="C13" i="22"/>
  <c r="C13" i="19"/>
  <c r="C12" i="19" s="1"/>
  <c r="C13" i="17"/>
  <c r="D13" i="12"/>
  <c r="E13" i="12"/>
  <c r="E21" i="7"/>
  <c r="C34" i="9"/>
  <c r="E12" i="17"/>
  <c r="E13" i="31"/>
  <c r="E12" i="31" s="1"/>
  <c r="D12" i="7"/>
  <c r="E13" i="9"/>
  <c r="E12" i="9" s="1"/>
  <c r="E13" i="19"/>
  <c r="E12" i="19" s="1"/>
  <c r="E13" i="34"/>
  <c r="C13" i="21"/>
  <c r="C12" i="21" s="1"/>
  <c r="E14" i="6"/>
  <c r="E16" i="6"/>
  <c r="E17" i="6"/>
  <c r="C22" i="9"/>
  <c r="D22" i="9" s="1"/>
  <c r="E22" i="9" s="1"/>
  <c r="C12" i="46"/>
  <c r="C12" i="34"/>
  <c r="D12" i="34" s="1"/>
  <c r="E12" i="34" s="1"/>
  <c r="C12" i="33"/>
  <c r="C12" i="32"/>
  <c r="C12" i="31"/>
  <c r="C12" i="30"/>
  <c r="C12" i="45"/>
  <c r="C12" i="28"/>
  <c r="C12" i="24"/>
  <c r="C12" i="23"/>
  <c r="C12" i="20"/>
  <c r="C12" i="12"/>
  <c r="C12" i="7"/>
  <c r="C12" i="6"/>
  <c r="D12" i="6" s="1"/>
  <c r="E12" i="6" s="1"/>
  <c r="C12" i="2"/>
  <c r="C13" i="9" l="1"/>
  <c r="C12" i="9" s="1"/>
  <c r="C12" i="17"/>
  <c r="E12" i="12"/>
  <c r="D12" i="12"/>
  <c r="D14" i="24"/>
  <c r="E14" i="24" s="1"/>
  <c r="D16" i="24"/>
  <c r="E16" i="24" s="1"/>
  <c r="D18" i="24"/>
  <c r="E18" i="24" s="1"/>
  <c r="D24" i="24"/>
  <c r="E24" i="24" s="1"/>
  <c r="D27" i="24"/>
  <c r="E27" i="24" s="1"/>
  <c r="E13" i="24" l="1"/>
  <c r="E12" i="24" s="1"/>
  <c r="D13" i="24"/>
  <c r="D12" i="24" s="1"/>
  <c r="D14" i="22"/>
  <c r="E14" i="22" s="1"/>
  <c r="D16" i="22"/>
  <c r="E16" i="22" s="1"/>
  <c r="D18" i="22"/>
  <c r="E18" i="22" s="1"/>
  <c r="D24" i="22"/>
  <c r="E24" i="22" s="1"/>
  <c r="D27" i="22"/>
  <c r="E27" i="22" s="1"/>
  <c r="D14" i="20"/>
  <c r="D16" i="20"/>
  <c r="E17" i="25"/>
  <c r="D18" i="20"/>
  <c r="D24" i="20"/>
  <c r="E24" i="20" s="1"/>
  <c r="D27" i="20"/>
  <c r="E27" i="20" s="1"/>
  <c r="D14" i="28"/>
  <c r="E14" i="28" s="1"/>
  <c r="D16" i="28"/>
  <c r="E16" i="28" s="1"/>
  <c r="D18" i="28"/>
  <c r="E18" i="28" s="1"/>
  <c r="D24" i="28"/>
  <c r="E24" i="28" s="1"/>
  <c r="D27" i="28"/>
  <c r="E27" i="28" s="1"/>
  <c r="D23" i="2"/>
  <c r="D23" i="25" s="1"/>
  <c r="D24" i="2"/>
  <c r="D26" i="2"/>
  <c r="D26" i="25" s="1"/>
  <c r="D27" i="2"/>
  <c r="D31" i="2"/>
  <c r="D31" i="25" s="1"/>
  <c r="D33" i="2"/>
  <c r="D33" i="25" s="1"/>
  <c r="D15" i="2"/>
  <c r="D13" i="2"/>
  <c r="E18" i="20" l="1"/>
  <c r="E18" i="25" s="1"/>
  <c r="D18" i="25"/>
  <c r="E16" i="20"/>
  <c r="E16" i="25" s="1"/>
  <c r="D16" i="25"/>
  <c r="D27" i="25"/>
  <c r="D24" i="25"/>
  <c r="E14" i="20"/>
  <c r="E14" i="25" s="1"/>
  <c r="D14" i="25"/>
  <c r="E32" i="25"/>
  <c r="D32" i="25"/>
  <c r="D15" i="20"/>
  <c r="E15" i="22"/>
  <c r="D15" i="22"/>
  <c r="E15" i="20"/>
  <c r="D15" i="28"/>
  <c r="E15" i="2"/>
  <c r="E31" i="2"/>
  <c r="E31" i="25" s="1"/>
  <c r="E26" i="2"/>
  <c r="E26" i="25" s="1"/>
  <c r="E23" i="2"/>
  <c r="D12" i="2"/>
  <c r="E13" i="2"/>
  <c r="E33" i="2"/>
  <c r="E27" i="2"/>
  <c r="E27" i="25" s="1"/>
  <c r="E24" i="2"/>
  <c r="E24" i="25" s="1"/>
  <c r="C28" i="46"/>
  <c r="C28" i="34"/>
  <c r="D28" i="34" s="1"/>
  <c r="E28" i="34" s="1"/>
  <c r="C28" i="33"/>
  <c r="D28" i="33" s="1"/>
  <c r="E28" i="33" s="1"/>
  <c r="C28" i="32"/>
  <c r="D28" i="32" s="1"/>
  <c r="E28" i="32" s="1"/>
  <c r="C28" i="31"/>
  <c r="D28" i="31" s="1"/>
  <c r="E28" i="31" s="1"/>
  <c r="C22" i="31"/>
  <c r="D22" i="31" s="1"/>
  <c r="E22" i="31" s="1"/>
  <c r="C28" i="30"/>
  <c r="D28" i="30" s="1"/>
  <c r="E28" i="30" s="1"/>
  <c r="C25" i="30"/>
  <c r="D25" i="30" s="1"/>
  <c r="E25" i="30" s="1"/>
  <c r="C19" i="30"/>
  <c r="C28" i="45"/>
  <c r="D28" i="45" s="1"/>
  <c r="E28" i="45" s="1"/>
  <c r="C25" i="45"/>
  <c r="D25" i="45" s="1"/>
  <c r="E25" i="45" s="1"/>
  <c r="C19" i="45"/>
  <c r="D19" i="45" s="1"/>
  <c r="E19" i="45" s="1"/>
  <c r="C28" i="28"/>
  <c r="D28" i="28" s="1"/>
  <c r="E28" i="28" s="1"/>
  <c r="D25" i="28"/>
  <c r="E25" i="28" s="1"/>
  <c r="C19" i="28"/>
  <c r="D19" i="28" s="1"/>
  <c r="E19" i="28" s="1"/>
  <c r="C28" i="24"/>
  <c r="D28" i="24" s="1"/>
  <c r="E28" i="24" s="1"/>
  <c r="C25" i="24"/>
  <c r="D25" i="24" s="1"/>
  <c r="E25" i="24" s="1"/>
  <c r="C19" i="24"/>
  <c r="D19" i="24" s="1"/>
  <c r="E19" i="24" s="1"/>
  <c r="C28" i="23"/>
  <c r="D28" i="23" s="1"/>
  <c r="E28" i="23" s="1"/>
  <c r="C25" i="23"/>
  <c r="D25" i="23" s="1"/>
  <c r="E25" i="23" s="1"/>
  <c r="C19" i="23"/>
  <c r="D19" i="23" s="1"/>
  <c r="E19" i="23" s="1"/>
  <c r="C28" i="26"/>
  <c r="D28" i="26" s="1"/>
  <c r="E28" i="26" s="1"/>
  <c r="C25" i="26"/>
  <c r="D25" i="26" s="1"/>
  <c r="E25" i="26" s="1"/>
  <c r="C28" i="22"/>
  <c r="D28" i="22" s="1"/>
  <c r="E28" i="22" s="1"/>
  <c r="C25" i="22"/>
  <c r="D25" i="22" s="1"/>
  <c r="E25" i="22" s="1"/>
  <c r="C19" i="22"/>
  <c r="D19" i="22" s="1"/>
  <c r="E19" i="22" s="1"/>
  <c r="C28" i="21"/>
  <c r="D28" i="21" s="1"/>
  <c r="E28" i="21" s="1"/>
  <c r="C25" i="21"/>
  <c r="D25" i="21" s="1"/>
  <c r="E25" i="21" s="1"/>
  <c r="C19" i="21"/>
  <c r="D19" i="21" s="1"/>
  <c r="E19" i="21" s="1"/>
  <c r="C28" i="20"/>
  <c r="D28" i="20" s="1"/>
  <c r="E28" i="20" s="1"/>
  <c r="C25" i="20"/>
  <c r="D25" i="20" s="1"/>
  <c r="E25" i="20" s="1"/>
  <c r="C22" i="20"/>
  <c r="D22" i="20" s="1"/>
  <c r="E22" i="20" s="1"/>
  <c r="D21" i="20"/>
  <c r="E21" i="20" s="1"/>
  <c r="C19" i="20"/>
  <c r="D19" i="20" s="1"/>
  <c r="E19" i="20" s="1"/>
  <c r="C28" i="19"/>
  <c r="D28" i="19" s="1"/>
  <c r="E28" i="19" s="1"/>
  <c r="C25" i="19"/>
  <c r="D25" i="19" s="1"/>
  <c r="E25" i="19" s="1"/>
  <c r="C19" i="19"/>
  <c r="D19" i="19" s="1"/>
  <c r="E19" i="19" s="1"/>
  <c r="C28" i="17"/>
  <c r="D28" i="17" s="1"/>
  <c r="E28" i="17" s="1"/>
  <c r="C25" i="17"/>
  <c r="D25" i="17" s="1"/>
  <c r="E25" i="17" s="1"/>
  <c r="C19" i="17"/>
  <c r="D19" i="17" s="1"/>
  <c r="E19" i="17" s="1"/>
  <c r="C28" i="12"/>
  <c r="D28" i="12" s="1"/>
  <c r="E28" i="12" s="1"/>
  <c r="C25" i="12"/>
  <c r="D25" i="12" s="1"/>
  <c r="E25" i="12" s="1"/>
  <c r="C22" i="12"/>
  <c r="D22" i="12" s="1"/>
  <c r="E22" i="12" s="1"/>
  <c r="C19" i="12"/>
  <c r="D19" i="12" s="1"/>
  <c r="E19" i="12" s="1"/>
  <c r="C28" i="11"/>
  <c r="D28" i="11" s="1"/>
  <c r="E28" i="11" s="1"/>
  <c r="C25" i="11"/>
  <c r="D25" i="11" s="1"/>
  <c r="E25" i="11" s="1"/>
  <c r="E15" i="11"/>
  <c r="C28" i="10"/>
  <c r="D28" i="10" s="1"/>
  <c r="E28" i="10" s="1"/>
  <c r="C25" i="10"/>
  <c r="D25" i="10" s="1"/>
  <c r="E25" i="10" s="1"/>
  <c r="C28" i="8"/>
  <c r="D28" i="8" s="1"/>
  <c r="E28" i="8" s="1"/>
  <c r="C25" i="8"/>
  <c r="D25" i="8" s="1"/>
  <c r="E25" i="8" s="1"/>
  <c r="C28" i="7"/>
  <c r="D28" i="7" s="1"/>
  <c r="E28" i="7" s="1"/>
  <c r="C25" i="7"/>
  <c r="D25" i="7" s="1"/>
  <c r="E25" i="7" s="1"/>
  <c r="E15" i="7"/>
  <c r="C28" i="6"/>
  <c r="D28" i="6" s="1"/>
  <c r="E28" i="6" s="1"/>
  <c r="C25" i="6"/>
  <c r="D25" i="6" s="1"/>
  <c r="E25" i="6" s="1"/>
  <c r="C19" i="6"/>
  <c r="D19" i="6" s="1"/>
  <c r="E19" i="6" s="1"/>
  <c r="C28" i="2"/>
  <c r="C25" i="2"/>
  <c r="E15" i="28" l="1"/>
  <c r="E23" i="25"/>
  <c r="D15" i="25"/>
  <c r="D13" i="22"/>
  <c r="E13" i="22"/>
  <c r="E12" i="22" s="1"/>
  <c r="E13" i="7"/>
  <c r="E12" i="7" s="1"/>
  <c r="E13" i="11"/>
  <c r="E12" i="11" s="1"/>
  <c r="D13" i="20"/>
  <c r="E13" i="28"/>
  <c r="E12" i="28" s="1"/>
  <c r="D13" i="28"/>
  <c r="D12" i="28" s="1"/>
  <c r="D19" i="30"/>
  <c r="E19" i="30" s="1"/>
  <c r="D25" i="31"/>
  <c r="E25" i="31" s="1"/>
  <c r="D28" i="46"/>
  <c r="D28" i="2"/>
  <c r="D25" i="2"/>
  <c r="E12" i="2"/>
  <c r="C22" i="6"/>
  <c r="D22" i="6" s="1"/>
  <c r="E22" i="6" s="1"/>
  <c r="D20" i="6"/>
  <c r="E20" i="6" s="1"/>
  <c r="D30" i="2"/>
  <c r="D30" i="25" s="1"/>
  <c r="C19" i="2"/>
  <c r="C19" i="7"/>
  <c r="D19" i="7" s="1"/>
  <c r="E19" i="7" s="1"/>
  <c r="C19" i="8"/>
  <c r="D19" i="8" s="1"/>
  <c r="E19" i="8" s="1"/>
  <c r="C19" i="11"/>
  <c r="D19" i="11" s="1"/>
  <c r="E19" i="11" s="1"/>
  <c r="C22" i="17"/>
  <c r="D22" i="17" s="1"/>
  <c r="E22" i="17" s="1"/>
  <c r="C22" i="19"/>
  <c r="D22" i="19" s="1"/>
  <c r="E22" i="19" s="1"/>
  <c r="C22" i="21"/>
  <c r="D22" i="21" s="1"/>
  <c r="E22" i="21" s="1"/>
  <c r="C22" i="22"/>
  <c r="D22" i="22" s="1"/>
  <c r="E22" i="22" s="1"/>
  <c r="D21" i="22"/>
  <c r="E21" i="22" s="1"/>
  <c r="C22" i="26"/>
  <c r="D22" i="26" s="1"/>
  <c r="E22" i="26" s="1"/>
  <c r="C22" i="24"/>
  <c r="D22" i="24" s="1"/>
  <c r="E22" i="24" s="1"/>
  <c r="D21" i="24"/>
  <c r="E21" i="24" s="1"/>
  <c r="C22" i="45"/>
  <c r="D22" i="45" s="1"/>
  <c r="E22" i="45" s="1"/>
  <c r="C22" i="30"/>
  <c r="D22" i="30" s="1"/>
  <c r="E22" i="30" s="1"/>
  <c r="C22" i="32"/>
  <c r="D22" i="32" s="1"/>
  <c r="E22" i="32" s="1"/>
  <c r="C22" i="34"/>
  <c r="D22" i="34" s="1"/>
  <c r="E22" i="34" s="1"/>
  <c r="D20" i="2"/>
  <c r="D20" i="25" s="1"/>
  <c r="D21" i="2"/>
  <c r="C19" i="10"/>
  <c r="D19" i="10" s="1"/>
  <c r="E19" i="10" s="1"/>
  <c r="C22" i="23"/>
  <c r="D22" i="23" s="1"/>
  <c r="E22" i="23" s="1"/>
  <c r="C22" i="28"/>
  <c r="D22" i="28" s="1"/>
  <c r="E22" i="28" s="1"/>
  <c r="D21" i="28"/>
  <c r="E21" i="28" s="1"/>
  <c r="C22" i="33"/>
  <c r="D22" i="33" s="1"/>
  <c r="E22" i="33" s="1"/>
  <c r="C22" i="46"/>
  <c r="D22" i="46" s="1"/>
  <c r="E22" i="46" s="1"/>
  <c r="C22" i="11"/>
  <c r="D22" i="11" s="1"/>
  <c r="E22" i="11" s="1"/>
  <c r="D22" i="10"/>
  <c r="E22" i="10" s="1"/>
  <c r="C22" i="7"/>
  <c r="D22" i="7" s="1"/>
  <c r="E22" i="7" s="1"/>
  <c r="C22" i="2"/>
  <c r="D21" i="25" l="1"/>
  <c r="G18" i="25" s="1"/>
  <c r="D12" i="20"/>
  <c r="E28" i="46"/>
  <c r="C15" i="10"/>
  <c r="C29" i="10" s="1"/>
  <c r="D29" i="10" s="1"/>
  <c r="E30" i="2"/>
  <c r="E30" i="25" s="1"/>
  <c r="E21" i="2"/>
  <c r="E21" i="25" s="1"/>
  <c r="D22" i="2"/>
  <c r="C15" i="8"/>
  <c r="C29" i="8" s="1"/>
  <c r="D29" i="8" s="1"/>
  <c r="E20" i="2"/>
  <c r="D19" i="2"/>
  <c r="E25" i="2"/>
  <c r="E28" i="2"/>
  <c r="C22" i="8"/>
  <c r="D22" i="8" s="1"/>
  <c r="E22" i="8" s="1"/>
  <c r="E29" i="10" l="1"/>
  <c r="D13" i="10"/>
  <c r="D12" i="10" s="1"/>
  <c r="E29" i="8"/>
  <c r="E29" i="25" s="1"/>
  <c r="D29" i="25"/>
  <c r="C29" i="25"/>
  <c r="C34" i="8"/>
  <c r="C15" i="25"/>
  <c r="E15" i="8"/>
  <c r="C13" i="10"/>
  <c r="E15" i="10"/>
  <c r="E22" i="2"/>
  <c r="E19" i="2"/>
  <c r="E20" i="25" l="1"/>
  <c r="E15" i="25"/>
  <c r="G15" i="25"/>
  <c r="C13" i="8"/>
  <c r="C34" i="10"/>
  <c r="C12" i="10"/>
  <c r="E13" i="8"/>
  <c r="E12" i="8" s="1"/>
  <c r="D13" i="8"/>
  <c r="E13" i="10"/>
  <c r="E12" i="10" s="1"/>
  <c r="D12" i="8" l="1"/>
  <c r="D13" i="25"/>
  <c r="D12" i="25" s="1"/>
  <c r="E13" i="20"/>
  <c r="E13" i="25" s="1"/>
  <c r="E12" i="25" s="1"/>
  <c r="E33" i="25"/>
  <c r="C12" i="8"/>
  <c r="C13" i="25"/>
  <c r="C12" i="25" s="1"/>
  <c r="E12" i="20"/>
  <c r="G29" i="25"/>
  <c r="C34" i="25"/>
  <c r="D34" i="25" l="1"/>
  <c r="E34" i="25"/>
  <c r="C12" i="22"/>
  <c r="G13" i="25" l="1"/>
  <c r="D12" i="22"/>
  <c r="F30" i="12"/>
</calcChain>
</file>

<file path=xl/sharedStrings.xml><?xml version="1.0" encoding="utf-8"?>
<sst xmlns="http://schemas.openxmlformats.org/spreadsheetml/2006/main" count="1607" uniqueCount="71">
  <si>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</si>
  <si>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</si>
  <si>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</si>
  <si>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</si>
  <si>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</si>
  <si>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</si>
  <si>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</si>
  <si>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</si>
  <si>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</si>
  <si>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</si>
  <si>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</si>
  <si>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</si>
  <si>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</si>
  <si>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</si>
  <si>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</si>
  <si>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</si>
  <si>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</si>
  <si>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</si>
  <si>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</si>
  <si>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</si>
  <si>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</si>
  <si>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</si>
  <si>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</si>
  <si>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</si>
  <si>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</si>
  <si>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t>среднемесячная заработная плата 1 ед.</t>
  </si>
  <si>
    <t>тенге</t>
  </si>
  <si>
    <t xml:space="preserve">Среднее образование </t>
  </si>
  <si>
    <t>СВОД</t>
  </si>
  <si>
    <t>3.1. Административный персонал</t>
  </si>
  <si>
    <t>3.2. Основной персонал - учителя</t>
  </si>
  <si>
    <t xml:space="preserve"> </t>
  </si>
  <si>
    <t xml:space="preserve">  </t>
  </si>
  <si>
    <t>ГУ "Средняя школа №1 города Степняк отдела образования Района Биржан сал"</t>
  </si>
  <si>
    <t>ГУ "Средняя школа №2 им. Абая отдела образования района Биржан сал"</t>
  </si>
  <si>
    <t>ГУ "Баймурзинская основная школа отдела образования района Биржан сал"</t>
  </si>
  <si>
    <r>
      <t xml:space="preserve">3.3. Прочий педагогический персонал 
</t>
    </r>
    <r>
      <rPr>
        <b/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</si>
  <si>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средний расход на 1-го обучающегося В ГОД</t>
  </si>
  <si>
    <t>2020 год</t>
  </si>
  <si>
    <t>по состоянию на "1 " мая 2020 г.</t>
  </si>
  <si>
    <t>КГУ «Начальная школа села Актас отдела образования по району Биржан сал управления образования Акмолинской области»;</t>
  </si>
  <si>
    <t>КГУ «Начальная школа села Жукей отдела образования по району Биржан сал управления образования Акмолинской области»;</t>
  </si>
  <si>
    <t>КГУ "Каратальская начальня школа отдела образования района Биржан сал"</t>
  </si>
  <si>
    <t>КГУ учреждение «Основная средняя школа села Краснофлотское отдела образования по району Биржан сал управления образования Акмолинской области»;</t>
  </si>
  <si>
    <t>КГУ «Основная средняя школа села Алга отдела образования по району Биржан сал управления образования Акмолинской области»;</t>
  </si>
  <si>
    <t>КГУ«Основная средняя школа села Яблоновка отдела образования по району Биржан сал управления образования Акмолинской области»;</t>
  </si>
  <si>
    <t>КГУ«Основная средняя школа села Кызылуюм отдела образования по району Биржан сал управления образования Акмолинской области»;</t>
  </si>
  <si>
    <t>КГУ«Основная средняя школа села Заозерный отдела образования по району Биржан сал управления образования Акмолинской области»;</t>
  </si>
  <si>
    <t>КГУ учреждение «Основная средняя школа села Аксу отдела образования по району Биржан сал управления образования Акмолинской области»;</t>
  </si>
  <si>
    <t>КГУ«Основная средняя школа села Макпал отдела образования по району Биржан сал управления образования Акмолинской области»;</t>
  </si>
  <si>
    <t>КГУ учреждение «Основная средняя школа села Заураловка отдела образования по району Биржан сал управления образования Акмолинской области»;</t>
  </si>
  <si>
    <t>КГУ«Основная средняя школа села  Мамай отдела образования по району Биржан сал управления образования Акмолинской области»;</t>
  </si>
  <si>
    <t>КГУ «Общеобразовательная школа села Кенащи отдела образования по району Биржан сал управления образования Акмолинской области»;</t>
  </si>
  <si>
    <t>КГУ «Общеобразовательная школа  села Бирсуат отдела образования по району Биржан сал управления образования Акмолинской области»;</t>
  </si>
  <si>
    <t>КГУ Общеобразовательная школа имени Шаймердена Косшыгулова села Когам отдела образования по району Биржан сал управления образования Акмолинской области»;</t>
  </si>
  <si>
    <t>КГУ «Общеобразовательная школа села Буланды отдела образования по району Биржан сал управления образования Акмолинской области»;</t>
  </si>
  <si>
    <t>КГУ «Общеобразовательная школа села Енбекшильдерское отдела образования по району Биржан сал управления образования Акмолинской области»;</t>
  </si>
  <si>
    <t>КГУ «Общеобразовательная школа имени Шарапи Альжанова села Сауле отдела образования по району Биржан сал управления образования Акмолинской области»;</t>
  </si>
  <si>
    <t>КГУ«Общеобразовательная школа имени Рамазана Елебаева села Кудукагаш отдела образования по району Биржан сал управления образования Акмолинской области»;</t>
  </si>
  <si>
    <t>КГУ«Общеобразовательная школа села Тасшалкар отдела образования по району Биржан сал управления образования Акмолинской области»;</t>
  </si>
  <si>
    <t>КГУ «Общеобразовательная школа села Ангал батыр отдела образования по району Биржан сал управления образования Акмолинской области»;</t>
  </si>
  <si>
    <t>КГУ«Общеобразовательная школа села Андыкожа батыр отдела образования по району Биржан сал управления образования Акмолинской области»;</t>
  </si>
  <si>
    <t>КГУ «Общеобразовательная школа села Макинка отдела образования по району Биржан сал управления образования Акмолинской области»;</t>
  </si>
  <si>
    <t>КГУ«Общеобразовательная школа села Ульги отдела образования по району Биржан сал управления образования Акмолинской области»;</t>
  </si>
  <si>
    <t>по состоянию на "1 "апреля 2023 г.</t>
  </si>
  <si>
    <t>2023год</t>
  </si>
  <si>
    <t>2024 год</t>
  </si>
  <si>
    <t>2024год</t>
  </si>
  <si>
    <t>КГУ  «Учебно-производственный комбинат города Степняк отдела образования по району Биржан сал управления образования Акмолинской области»;</t>
  </si>
  <si>
    <t>по состоянию на "1 "октября 2024 г.</t>
  </si>
  <si>
    <t>по состоянию на "1 "января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</si>
</sst>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_-* #,##0.0_-;\-* #,##0.0_-;_-* &quot;-&quot;??_-;_-@_-"/>
  </numFmts>
  <fonts count="11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i/>
      <sz val="14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0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164" fontId="2" fillId="0" borderId="0" xfId="0" applyNumberFormat="1" applyFont="1"/>
    <xf numFmtId="164" fontId="2" fillId="0" borderId="2" xfId="0" applyNumberFormat="1" applyFont="1" applyBorder="1" applyAlignment="1">
      <alignment horizontal="center"/>
    </xf>
    <xf numFmtId="0" fontId="1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/>
    <xf numFmtId="0" fontId="4" fillId="2" borderId="2" xfId="0" applyFont="1" applyFill="1" applyBorder="1"/>
    <xf numFmtId="0" fontId="5" fillId="2" borderId="2" xfId="0" applyFont="1" applyFill="1" applyBorder="1"/>
    <xf numFmtId="0" fontId="2" fillId="2" borderId="2" xfId="0" applyFont="1" applyFill="1" applyBorder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wrapText="1"/>
    </xf>
    <xf numFmtId="164" fontId="2" fillId="2" borderId="0" xfId="0" applyNumberFormat="1" applyFont="1" applyFill="1"/>
    <xf numFmtId="0" fontId="2" fillId="0" borderId="2" xfId="0" applyFont="1" applyBorder="1"/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/>
    </xf>
    <xf numFmtId="1" fontId="2" fillId="0" borderId="0" xfId="0" applyNumberFormat="1" applyFont="1"/>
    <xf numFmtId="1" fontId="1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/>
    </xf>
    <xf numFmtId="164" fontId="2" fillId="2" borderId="2" xfId="0" applyNumberFormat="1" applyFont="1" applyFill="1" applyBorder="1"/>
    <xf numFmtId="164" fontId="2" fillId="0" borderId="0" xfId="0" applyNumberFormat="1" applyFont="1" applyAlignment="1">
      <alignment horizontal="center"/>
    </xf>
    <xf numFmtId="164" fontId="2" fillId="0" borderId="2" xfId="0" applyNumberFormat="1" applyFont="1" applyBorder="1"/>
    <xf numFmtId="0" fontId="2" fillId="3" borderId="0" xfId="0" applyFont="1" applyFill="1"/>
    <xf numFmtId="1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2" fontId="2" fillId="0" borderId="2" xfId="0" applyNumberFormat="1" applyFont="1" applyBorder="1"/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5" fontId="1" fillId="0" borderId="2" xfId="1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64" fontId="1" fillId="0" borderId="2" xfId="0" applyNumberFormat="1" applyFont="1" applyBorder="1"/>
    <xf numFmtId="164" fontId="1" fillId="3" borderId="2" xfId="0" applyNumberFormat="1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/>
    </xf>
    <xf numFmtId="2" fontId="2" fillId="2" borderId="2" xfId="0" applyNumberFormat="1" applyFont="1" applyFill="1" applyBorder="1"/>
    <xf numFmtId="2" fontId="2" fillId="2" borderId="2" xfId="0" applyNumberFormat="1" applyFont="1" applyFill="1" applyBorder="1" applyAlignment="1">
      <alignment horizontal="center"/>
    </xf>
    <xf numFmtId="165" fontId="2" fillId="0" borderId="0" xfId="0" applyNumberFormat="1" applyFont="1"/>
    <xf numFmtId="1" fontId="1" fillId="6" borderId="2" xfId="0" applyNumberFormat="1" applyFont="1" applyFill="1" applyBorder="1" applyAlignment="1">
      <alignment horizontal="center"/>
    </xf>
    <xf numFmtId="2" fontId="2" fillId="6" borderId="2" xfId="0" applyNumberFormat="1" applyFont="1" applyFill="1" applyBorder="1" applyAlignment="1">
      <alignment horizontal="center"/>
    </xf>
    <xf numFmtId="164" fontId="2" fillId="6" borderId="2" xfId="0" applyNumberFormat="1" applyFont="1" applyFill="1" applyBorder="1" applyAlignment="1">
      <alignment horizontal="center"/>
    </xf>
    <xf numFmtId="0" fontId="1" fillId="7" borderId="2" xfId="0" applyFont="1" applyFill="1" applyBorder="1"/>
    <xf numFmtId="0" fontId="5" fillId="7" borderId="2" xfId="0" applyFont="1" applyFill="1" applyBorder="1" applyAlignment="1">
      <alignment horizontal="center" vertical="center" wrapText="1"/>
    </xf>
    <xf numFmtId="164" fontId="1" fillId="7" borderId="2" xfId="0" applyNumberFormat="1" applyFont="1" applyFill="1" applyBorder="1" applyAlignment="1">
      <alignment horizontal="center"/>
    </xf>
    <xf numFmtId="164" fontId="1" fillId="2" borderId="0" xfId="0" applyNumberFormat="1" applyFont="1" applyFill="1"/>
    <xf numFmtId="2" fontId="1" fillId="2" borderId="0" xfId="0" applyNumberFormat="1" applyFont="1" applyFill="1"/>
    <xf numFmtId="0" fontId="1" fillId="7" borderId="2" xfId="0" applyFont="1" applyFill="1" applyBorder="1" applyAlignment="1">
      <alignment horizontal="center"/>
    </xf>
    <xf numFmtId="0" fontId="8" fillId="7" borderId="2" xfId="0" applyFont="1" applyFill="1" applyBorder="1" applyAlignment="1">
      <alignment horizontal="center" vertical="center" wrapText="1"/>
    </xf>
    <xf numFmtId="165" fontId="1" fillId="0" borderId="2" xfId="1" applyNumberFormat="1" applyFont="1" applyFill="1" applyBorder="1" applyAlignment="1">
      <alignment horizontal="center"/>
    </xf>
    <xf numFmtId="0" fontId="1" fillId="8" borderId="2" xfId="0" applyFont="1" applyFill="1" applyBorder="1"/>
    <xf numFmtId="0" fontId="5" fillId="8" borderId="2" xfId="0" applyFont="1" applyFill="1" applyBorder="1" applyAlignment="1">
      <alignment horizontal="center" vertical="center" wrapText="1"/>
    </xf>
    <xf numFmtId="165" fontId="1" fillId="8" borderId="2" xfId="1" applyNumberFormat="1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1" fontId="2" fillId="3" borderId="0" xfId="0" applyNumberFormat="1" applyFont="1" applyFill="1"/>
    <xf numFmtId="0" fontId="5" fillId="3" borderId="0" xfId="0" applyFont="1" applyFill="1" applyAlignment="1">
      <alignment horizontal="center" vertical="top"/>
    </xf>
    <xf numFmtId="1" fontId="1" fillId="3" borderId="0" xfId="0" applyNumberFormat="1" applyFont="1" applyFill="1" applyAlignment="1">
      <alignment horizontal="center" vertical="center"/>
    </xf>
    <xf numFmtId="1" fontId="1" fillId="3" borderId="2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2" fontId="2" fillId="3" borderId="2" xfId="0" applyNumberFormat="1" applyFont="1" applyFill="1" applyBorder="1" applyAlignment="1">
      <alignment horizontal="center"/>
    </xf>
    <xf numFmtId="0" fontId="1" fillId="4" borderId="2" xfId="0" applyFont="1" applyFill="1" applyBorder="1"/>
    <xf numFmtId="0" fontId="5" fillId="4" borderId="2" xfId="0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/>
    </xf>
    <xf numFmtId="164" fontId="2" fillId="5" borderId="2" xfId="0" applyNumberFormat="1" applyFont="1" applyFill="1" applyBorder="1" applyAlignment="1">
      <alignment horizontal="center"/>
    </xf>
    <xf numFmtId="0" fontId="1" fillId="5" borderId="2" xfId="0" applyFont="1" applyFill="1" applyBorder="1"/>
    <xf numFmtId="0" fontId="5" fillId="5" borderId="2" xfId="0" applyFont="1" applyFill="1" applyBorder="1" applyAlignment="1">
      <alignment horizontal="center" vertical="center" wrapText="1"/>
    </xf>
    <xf numFmtId="165" fontId="1" fillId="5" borderId="2" xfId="1" applyNumberFormat="1" applyFont="1" applyFill="1" applyBorder="1" applyAlignment="1">
      <alignment horizontal="center"/>
    </xf>
    <xf numFmtId="166" fontId="1" fillId="3" borderId="2" xfId="1" applyNumberFormat="1" applyFont="1" applyFill="1" applyBorder="1" applyAlignment="1">
      <alignment horizontal="center"/>
    </xf>
    <xf numFmtId="166" fontId="1" fillId="3" borderId="2" xfId="0" applyNumberFormat="1" applyFont="1" applyFill="1" applyBorder="1" applyAlignment="1">
      <alignment horizontal="center"/>
    </xf>
    <xf numFmtId="166" fontId="1" fillId="5" borderId="2" xfId="1" applyNumberFormat="1" applyFont="1" applyFill="1" applyBorder="1" applyAlignment="1">
      <alignment horizontal="center"/>
    </xf>
    <xf numFmtId="165" fontId="2" fillId="6" borderId="0" xfId="0" applyNumberFormat="1" applyFont="1" applyFill="1"/>
    <xf numFmtId="0" fontId="1" fillId="3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G34"/>
  <sheetViews>
    <sheetView tabSelected="1" topLeftCell="A4" zoomScaleNormal="100" workbookViewId="0">
      <selection activeCell="K16" sqref="K16"/>
    </sheetView>
  </sheetViews>
  <sheetFormatPr defaultColWidth="9.140625" defaultRowHeight="20.25" x14ac:dyDescent="0.3"/>
  <cols>
    <col min="1" max="1" width="52" style="2" customWidth="1"/>
    <col min="2" max="2" width="9.140625" style="3"/>
    <col min="3" max="3" width="15.42578125" style="33" customWidth="1"/>
    <col min="4" max="4" width="16" style="33" customWidth="1"/>
    <col min="5" max="5" width="14.42578125" style="33" customWidth="1"/>
    <col min="6" max="6" width="17" style="77" customWidth="1"/>
    <col min="7" max="7" width="15" style="2" customWidth="1"/>
    <col min="8" max="8" width="12" style="2" customWidth="1"/>
    <col min="9" max="16384" width="9.140625" style="2"/>
  </cols>
  <sheetData>
    <row r="1" spans="1:7" x14ac:dyDescent="0.3">
      <c r="A1" s="96" t="s">
        <v>15</v>
      </c>
      <c r="B1" s="96"/>
      <c r="C1" s="96"/>
      <c r="D1" s="96"/>
      <c r="E1" s="96"/>
      <c r="F1" s="76"/>
    </row>
    <row r="2" spans="1:7" x14ac:dyDescent="0.3">
      <c r="A2" s="96" t="s">
        <v>70</v>
      </c>
      <c r="B2" s="96"/>
      <c r="C2" s="96"/>
      <c r="D2" s="96"/>
      <c r="E2" s="96"/>
      <c r="F2" s="76"/>
    </row>
    <row r="3" spans="1:7" x14ac:dyDescent="0.3">
      <c r="A3" s="1"/>
    </row>
    <row r="4" spans="1:7" x14ac:dyDescent="0.3">
      <c r="A4" s="97" t="s">
        <v>28</v>
      </c>
      <c r="B4" s="97"/>
      <c r="C4" s="97"/>
      <c r="D4" s="97"/>
      <c r="E4" s="97"/>
      <c r="F4" s="76"/>
    </row>
    <row r="5" spans="1:7" ht="15.75" customHeight="1" x14ac:dyDescent="0.3">
      <c r="A5" s="98" t="s">
        <v>16</v>
      </c>
      <c r="B5" s="98"/>
      <c r="C5" s="98"/>
      <c r="D5" s="98"/>
      <c r="E5" s="98"/>
      <c r="F5" s="78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99" t="s">
        <v>27</v>
      </c>
      <c r="B9" s="100" t="s">
        <v>18</v>
      </c>
      <c r="C9" s="101" t="s">
        <v>67</v>
      </c>
      <c r="D9" s="101"/>
      <c r="E9" s="101"/>
      <c r="F9" s="79"/>
    </row>
    <row r="10" spans="1:7" ht="40.5" x14ac:dyDescent="0.3">
      <c r="A10" s="99"/>
      <c r="B10" s="100"/>
      <c r="C10" s="34" t="s">
        <v>19</v>
      </c>
      <c r="D10" s="34" t="s">
        <v>20</v>
      </c>
      <c r="E10" s="35" t="s">
        <v>14</v>
      </c>
      <c r="F10" s="80" t="s">
        <v>19</v>
      </c>
    </row>
    <row r="11" spans="1:7" x14ac:dyDescent="0.3">
      <c r="A11" s="5" t="s">
        <v>21</v>
      </c>
      <c r="B11" s="6" t="s">
        <v>10</v>
      </c>
      <c r="C11" s="45">
        <f>'СШ №1'!C11+'СШ №2'!C11+'Макинская СШ'!C11+УЛЬГИ!C11+АндыкожаСШ!C11+'Ангал СШ'!C11+'Тасшалк СШ'!C11+'Саулинская СШ'!C11+'Енбекшильдерская СШ'!C11+'Буландинская СШ'!C11+'Когамская СШ'!C11+'Бирсуатская СШ'!C11+'Кенащинская СШ'!C11+'Мамайская ОШ'!C11+'Заураловская ОШ'!C11+'Макпальская ОШ'!C11+'Баймурзинская ОШ'!C11+'Советская ОШ'!C11+'Заозерновская ОШ'!C11+'Кызыл-Уюмская ОШ'!C11+'Яблоновская ОШ'!C11+'Алгинская ОШ'!C11+'Краснофлотская ОШ'!C11+'Кудку агашСШ'!C11+'Каратальская НШ'!C11+'Джукейская НШ'!C11+'Трудовая НШ'!C11</f>
        <v>1570</v>
      </c>
      <c r="D11" s="45">
        <f>'СШ №1'!D11+'СШ №2'!D11+'Макинская СШ'!D11+УЛЬГИ!D11+АндыкожаСШ!D11+'Ангал СШ'!D11+'Тасшалк СШ'!D11+'Саулинская СШ'!D11+'Енбекшильдерская СШ'!D11+'Буландинская СШ'!D11+'Когамская СШ'!D11+'Бирсуатская СШ'!D11+'Кенащинская СШ'!D11+'Мамайская ОШ'!D11+'Заураловская ОШ'!D11+'Макпальская ОШ'!D11+'Баймурзинская ОШ'!D11+'Советская ОШ'!D11+'Заозерновская ОШ'!D11+'Кызыл-Уюмская ОШ'!D11+'Яблоновская ОШ'!D11+'Алгинская ОШ'!D11+'Краснофлотская ОШ'!D11+'Кудку агашСШ'!D11+'Каратальская НШ'!D11+'Джукейская НШ'!D11+'Трудовая НШ'!D11</f>
        <v>1570</v>
      </c>
      <c r="E11" s="45">
        <f>'СШ №1'!E11+'СШ №2'!E11+'Макинская СШ'!E11+УЛЬГИ!E11+АндыкожаСШ!E11+'Ангал СШ'!E11+'Тасшалк СШ'!E11+'Саулинская СШ'!E11+'Енбекшильдерская СШ'!E11+'Буландинская СШ'!E11+'Когамская СШ'!E11+'Бирсуатская СШ'!E11+'Кенащинская СШ'!E11+'Мамайская ОШ'!E11+'Заураловская ОШ'!E11+'Макпальская ОШ'!E11+'Баймурзинская ОШ'!E11+'Советская ОШ'!E11+'Заозерновская ОШ'!E11+'Кызыл-Уюмская ОШ'!E11+'Яблоновская ОШ'!E11+'Алгинская ОШ'!E11+'Краснофлотская ОШ'!E11+'Кудку агашСШ'!E11+'Каратальская НШ'!E11+'Джукейская НШ'!E11+'Трудовая НШ'!E11</f>
        <v>1463</v>
      </c>
      <c r="F11" s="45">
        <v>1659</v>
      </c>
    </row>
    <row r="12" spans="1:7" ht="25.5" x14ac:dyDescent="0.3">
      <c r="A12" s="9" t="s">
        <v>24</v>
      </c>
      <c r="B12" s="6" t="s">
        <v>2</v>
      </c>
      <c r="C12" s="17">
        <f t="shared" ref="C12:E12" si="0">(C13-C32)/C11</f>
        <v>2256.7677256824204</v>
      </c>
      <c r="D12" s="17">
        <f t="shared" si="0"/>
        <v>2256.7677256824204</v>
      </c>
      <c r="E12" s="17">
        <f t="shared" si="0"/>
        <v>2421.8218245532466</v>
      </c>
      <c r="F12" s="81">
        <f t="shared" ref="F12" si="1">(F13-F32)/F11</f>
        <v>2135.6996383363471</v>
      </c>
    </row>
    <row r="13" spans="1:7" ht="25.5" x14ac:dyDescent="0.3">
      <c r="A13" s="88" t="s">
        <v>11</v>
      </c>
      <c r="B13" s="89" t="s">
        <v>2</v>
      </c>
      <c r="C13" s="90">
        <f>'Трудовая НШ'!C13+'Джукейская НШ'!C13+'Каратальская НШ'!C13+'Краснофлотская ОШ'!C13+'Алгинская ОШ'!C13+'Яблоновская ОШ'!C13+'Кызыл-Уюмская ОШ'!C13+'Заозерновская ОШ'!C13+'Советская ОШ'!C13+'Баймурзинская ОШ'!C13+'Макпальская ОШ'!C13+'Заураловская ОШ'!C13+'Мамайская ОШ'!C13+'Кенащинская СШ'!C13+'Бирсуатская СШ'!C13+'Когамская СШ'!C13+'Буландинская СШ'!C13+'Енбекшильдерская СШ'!C13+'Саулинская СШ'!C13+'Кудку агашСШ'!C13+'Тасшалк СШ'!C13+'Ангал СШ'!C13+АндыкожаСШ!C13+'Макинская СШ'!C13+УЛЬГИ!C13</f>
        <v>3741652.7293213997</v>
      </c>
      <c r="D13" s="90">
        <f>'СШ №1'!D13+'СШ №2'!D13+'Макинская СШ'!D13+УЛЬГИ!D13+АндыкожаСШ!D13+'Ангал СШ'!D13+'Тасшалк СШ'!D13+'Саулинская СШ'!D13+'Енбекшильдерская СШ'!D13+'Буландинская СШ'!D13+'Когамская СШ'!D13+'Бирсуатская СШ'!D13+'Кенащинская СШ'!D13+'Мамайская ОШ'!D13+'Заураловская ОШ'!D13+'Макпальская ОШ'!D13+'Баймурзинская ОШ'!D13+'Советская ОШ'!D13+'Заозерновская ОШ'!D13+'Кызыл-Уюмская ОШ'!D13+'Яблоновская ОШ'!D13+'Алгинская ОШ'!D13+'Краснофлотская ОШ'!D13+'Кудку агашСШ'!D13+'Каратальская НШ'!D13+'Джукейская НШ'!D13+'Трудовая НШ'!D13</f>
        <v>3736652.7293213997</v>
      </c>
      <c r="E13" s="90">
        <f>'СШ №1'!E13+'СШ №2'!E13+'Макинская СШ'!E13+УЛЬГИ!E13+АндыкожаСШ!E13+'Ангал СШ'!E13+'Тасшалк СШ'!E13+'Саулинская СШ'!E13+'Енбекшильдерская СШ'!E13+'Буландинская СШ'!E13+'Когамская СШ'!E13+'Бирсуатская СШ'!E13+'Кенащинская СШ'!E13+'Мамайская ОШ'!E13+'Заураловская ОШ'!E13+'Макпальская ОШ'!E13+'Баймурзинская ОШ'!E13+'Советская ОШ'!E13+'Заозерновская ОШ'!E13+'Кызыл-Уюмская ОШ'!E13+'Яблоновская ОШ'!E13+'Алгинская ОШ'!E13+'Краснофлотская ОШ'!E13+'Кудку агашСШ'!E13+'Каратальская НШ'!E13+'Джукейская НШ'!E13+'Трудовая НШ'!E13</f>
        <v>3736652.7293213997</v>
      </c>
      <c r="F13" s="93">
        <f>F15+F29+F30+F31+F32+F33</f>
        <v>3741652.7</v>
      </c>
      <c r="G13" s="61">
        <f>C13-F13</f>
        <v>2.9321399517357349E-2</v>
      </c>
    </row>
    <row r="14" spans="1:7" x14ac:dyDescent="0.3">
      <c r="A14" s="7" t="s">
        <v>0</v>
      </c>
      <c r="B14" s="8"/>
      <c r="C14" s="36">
        <f>'СШ №1'!C14+'СШ №2'!C14+'Макинская СШ'!C14+УЛЬГИ!C14+АндыкожаСШ!C14+'Ангал СШ'!C14+'Тасшалк СШ'!C14+'Саулинская СШ'!C14+'Енбекшильдерская СШ'!C14+'Буландинская СШ'!C14+'Когамская СШ'!C14+'Бирсуатская СШ'!C14+'Кенащинская СШ'!C14+'Мамайская ОШ'!C14+'Заураловская ОШ'!C14+'Макпальская ОШ'!C14+'Баймурзинская ОШ'!C14+'Советская ОШ'!C14+'Заозерновская ОШ'!C14+'Кызыл-Уюмская ОШ'!C14+'Яблоновская ОШ'!C14+'Алгинская ОШ'!C14+'Краснофлотская ОШ'!C14+'Кудку агашСШ'!C14+'Каратальская НШ'!C14+'Джукейская НШ'!C14+'Трудовая НШ'!C14</f>
        <v>0</v>
      </c>
      <c r="D14" s="36">
        <f>'СШ №1'!D14+'СШ №2'!D14+'Макинская СШ'!D14+УЛЬГИ!D14+АндыкожаСШ!D14+'Ангал СШ'!D14+'Тасшалк СШ'!D14+'Саулинская СШ'!D14+'Енбекшильдерская СШ'!D14+'Буландинская СШ'!D14+'Когамская СШ'!D14+'Бирсуатская СШ'!D14+'Кенащинская СШ'!D14+'Мамайская ОШ'!D14+'Заураловская ОШ'!D14+'Макпальская ОШ'!D14+'Баймурзинская ОШ'!D14+'Советская ОШ'!D14+'Заозерновская ОШ'!D14+'Кызыл-Уюмская ОШ'!D14+'Яблоновская ОШ'!D14+'Алгинская ОШ'!D14+'Краснофлотская ОШ'!D14+'Кудку агашСШ'!D14+'Каратальская НШ'!D14+'Джукейская НШ'!D14+'Трудовая НШ'!D14</f>
        <v>0</v>
      </c>
      <c r="E14" s="36">
        <f>'СШ №1'!E14+'СШ №2'!E14+'Макинская СШ'!E14+УЛЬГИ!E14+АндыкожаСШ!E14+'Ангал СШ'!E14+'Тасшалк СШ'!E14+'Саулинская СШ'!E14+'Енбекшильдерская СШ'!E14+'Буландинская СШ'!E14+'Когамская СШ'!E14+'Бирсуатская СШ'!E14+'Кенащинская СШ'!E14+'Мамайская ОШ'!E14+'Заураловская ОШ'!E14+'Макпальская ОШ'!E14+'Баймурзинская ОШ'!E14+'Советская ОШ'!E14+'Заозерновская ОШ'!E14+'Кызыл-Уюмская ОШ'!E14+'Яблоновская ОШ'!E14+'Алгинская ОШ'!E14+'Краснофлотская ОШ'!E14+'Кудку агашСШ'!E14+'Каратальская НШ'!E14+'Джукейская НШ'!E14+'Трудовая НШ'!E14</f>
        <v>0</v>
      </c>
      <c r="F14" s="81">
        <f>'СШ №1'!F14+'СШ №2'!F14+'Макинская СШ'!F14+УЛЬГИ!F14+АндыкожаСШ!F14+'Ангал СШ'!F14+'Тасшалк СШ'!F14+'Саулинская СШ'!F14+'Енбекшильдерская СШ'!F14+'Буландинская СШ'!F14+'Когамская СШ'!F14+'Бирсуатская СШ'!F14+'Кенащинская СШ'!F14+'Мамайская ОШ'!F14+'Заураловская ОШ'!F14+'Макпальская ОШ'!F14+'Баймурзинская ОШ'!F14+'Советская ОШ'!F14+'Заозерновская ОШ'!F14+'Кызыл-Уюмская ОШ'!F14+'Яблоновская ОШ'!F14+'Алгинская ОШ'!F14+'Краснофлотская ОШ'!F14+'Кудку агашСШ'!F14+'Каратальская НШ'!F14+'Джукейская НШ'!F14+'Трудовая НШ'!F14</f>
        <v>0</v>
      </c>
    </row>
    <row r="15" spans="1:7" ht="25.5" x14ac:dyDescent="0.3">
      <c r="A15" s="73" t="s">
        <v>12</v>
      </c>
      <c r="B15" s="74" t="s">
        <v>2</v>
      </c>
      <c r="C15" s="75">
        <f>'Трудовая НШ'!C15+'Джукейская НШ'!C15+'Каратальская НШ'!C15+'Краснофлотская ОШ'!C15+'Алгинская ОШ'!C15+'Яблоновская ОШ'!C15+'Кызыл-Уюмская ОШ'!C15+'Заозерновская ОШ'!C15+'Советская ОШ'!C15+'Баймурзинская ОШ'!C15+'Макпальская ОШ'!C15+'Заураловская ОШ'!C15+'Мамайская ОШ'!C15+'Кенащинская СШ'!C15+'Бирсуатская СШ'!C15+'Когамская СШ'!C15+'Буландинская СШ'!C15+'Енбекшильдерская СШ'!C15+'Саулинская СШ'!C15+'Кудку агашСШ'!C15+'Тасшалк СШ'!C15+'Ангал СШ'!C15+АндыкожаСШ!C15+'Макинская СШ'!C15+УЛЬГИ!C15</f>
        <v>2794612.4</v>
      </c>
      <c r="D15" s="75">
        <f>'СШ №1'!D15+'СШ №2'!D15+'Макинская СШ'!D15+УЛЬГИ!D15+АндыкожаСШ!D15+'Ангал СШ'!D15+'Тасшалк СШ'!D15+'Саулинская СШ'!D15+'Енбекшильдерская СШ'!D15+'Буландинская СШ'!D15+'Когамская СШ'!D15+'Бирсуатская СШ'!D15+'Кенащинская СШ'!D15+'Мамайская ОШ'!D15+'Заураловская ОШ'!D15+'Макпальская ОШ'!D15+'Баймурзинская ОШ'!D15+'Советская ОШ'!D15+'Заозерновская ОШ'!D15+'Кызыл-Уюмская ОШ'!D15+'Яблоновская ОШ'!D15+'Алгинская ОШ'!D15+'Краснофлотская ОШ'!D15+'Кудку агашСШ'!D15+'Каратальская НШ'!D15+'Джукейская НШ'!D15+'Трудовая НШ'!D15</f>
        <v>2794612.3999999994</v>
      </c>
      <c r="E15" s="75">
        <f>'СШ №1'!E15+'СШ №2'!E15+'Макинская СШ'!E15+УЛЬГИ!E15+АндыкожаСШ!E15+'Ангал СШ'!E15+'Тасшалк СШ'!E15+'Саулинская СШ'!E15+'Енбекшильдерская СШ'!E15+'Буландинская СШ'!E15+'Когамская СШ'!E15+'Бирсуатская СШ'!E15+'Кенащинская СШ'!E15+'Мамайская ОШ'!E15+'Заураловская ОШ'!E15+'Макпальская ОШ'!E15+'Баймурзинская ОШ'!E15+'Советская ОШ'!E15+'Заозерновская ОШ'!E15+'Кызыл-Уюмская ОШ'!E15+'Яблоновская ОШ'!E15+'Алгинская ОШ'!E15+'Краснофлотская ОШ'!E15+'Кудку агашСШ'!E15+'Каратальская НШ'!E15+'Джукейская НШ'!E15+'Трудовая НШ'!E15</f>
        <v>2794612.3999999994</v>
      </c>
      <c r="F15" s="91">
        <v>2794612.7</v>
      </c>
      <c r="G15" s="61">
        <f>C15-F15</f>
        <v>-0.30000000027939677</v>
      </c>
    </row>
    <row r="16" spans="1:7" x14ac:dyDescent="0.3">
      <c r="A16" s="7" t="s">
        <v>1</v>
      </c>
      <c r="B16" s="8"/>
      <c r="C16" s="36">
        <f>'СШ №1'!C16+'СШ №2'!C16+'Макинская СШ'!C16+УЛЬГИ!C16+АндыкожаСШ!C16+'Ангал СШ'!C16+'Тасшалк СШ'!C16+'Саулинская СШ'!C16+'Енбекшильдерская СШ'!C16+'Буландинская СШ'!C16+'Когамская СШ'!C16+'Бирсуатская СШ'!C16+'Кенащинская СШ'!C16+'Мамайская ОШ'!C16+'Заураловская ОШ'!C16+'Макпальская ОШ'!C16+'Баймурзинская ОШ'!C16+'Советская ОШ'!C16+'Заозерновская ОШ'!C16+'Кызыл-Уюмская ОШ'!C16+'Яблоновская ОШ'!C16+'Алгинская ОШ'!C16+'Краснофлотская ОШ'!C16+'Кудку агашСШ'!C16+'Каратальская НШ'!C16+'Джукейская НШ'!C16+'Трудовая НШ'!C16</f>
        <v>0</v>
      </c>
      <c r="D16" s="36">
        <f>'СШ №1'!D16+'СШ №2'!D16+'Макинская СШ'!D16+УЛЬГИ!D16+АндыкожаСШ!D16+'Ангал СШ'!D16+'Тасшалк СШ'!D16+'Саулинская СШ'!D16+'Енбекшильдерская СШ'!D16+'Буландинская СШ'!D16+'Когамская СШ'!D16+'Бирсуатская СШ'!D16+'Кенащинская СШ'!D16+'Мамайская ОШ'!D16+'Заураловская ОШ'!D16+'Макпальская ОШ'!D16+'Баймурзинская ОШ'!D16+'Советская ОШ'!D16+'Заозерновская ОШ'!D16+'Кызыл-Уюмская ОШ'!D16+'Яблоновская ОШ'!D16+'Алгинская ОШ'!D16+'Краснофлотская ОШ'!D16+'Кудку агашСШ'!D16+'Каратальская НШ'!D16+'Джукейская НШ'!D16+'Трудовая НШ'!D16</f>
        <v>0</v>
      </c>
      <c r="E16" s="36">
        <f>'СШ №1'!E16+'СШ №2'!E16+'Макинская СШ'!E16+УЛЬГИ!E16+АндыкожаСШ!E16+'Ангал СШ'!E16+'Тасшалк СШ'!E16+'Саулинская СШ'!E16+'Енбекшильдерская СШ'!E16+'Буландинская СШ'!E16+'Когамская СШ'!E16+'Бирсуатская СШ'!E16+'Кенащинская СШ'!E16+'Мамайская ОШ'!E16+'Заураловская ОШ'!E16+'Макпальская ОШ'!E16+'Баймурзинская ОШ'!E16+'Советская ОШ'!E16+'Заозерновская ОШ'!E16+'Кызыл-Уюмская ОШ'!E16+'Яблоновская ОШ'!E16+'Алгинская ОШ'!E16+'Краснофлотская ОШ'!E16+'Кудку агашСШ'!E16+'Каратальская НШ'!E16+'Джукейская НШ'!E16+'Трудовая НШ'!E16</f>
        <v>0</v>
      </c>
      <c r="F16" s="82">
        <f>'СШ №1'!F16+'СШ №2'!F16+'Макинская СШ'!F16+УЛЬГИ!F16+АндыкожаСШ!F16+'Ангал СШ'!F16+'Тасшалк СШ'!F16+'Саулинская СШ'!F16+'Енбекшильдерская СШ'!F16+'Буландинская СШ'!F16+'Когамская СШ'!F16+'Бирсуатская СШ'!F16+'Кенащинская СШ'!F16+'Мамайская ОШ'!F16+'Заураловская ОШ'!F16+'Макпальская ОШ'!F16+'Баймурзинская ОШ'!F16+'Советская ОШ'!F16+'Заозерновская ОШ'!F16+'Кызыл-Уюмская ОШ'!F16+'Яблоновская ОШ'!F16+'Алгинская ОШ'!F16+'Краснофлотская ОШ'!F16+'Кудку агашСШ'!F16+'Каратальская НШ'!F16+'Джукейская НШ'!F16+'Трудовая НШ'!F16</f>
        <v>0</v>
      </c>
      <c r="G16" s="61">
        <f t="shared" ref="G16:G33" si="2">C16-F16</f>
        <v>0</v>
      </c>
    </row>
    <row r="17" spans="1:7" ht="25.5" x14ac:dyDescent="0.3">
      <c r="A17" s="5" t="s">
        <v>13</v>
      </c>
      <c r="B17" s="47" t="s">
        <v>2</v>
      </c>
      <c r="C17" s="41">
        <f>'СШ №1'!C17+'СШ №2'!C17+'Макинская СШ'!C17+УЛЬГИ!C17+АндыкожаСШ!C17+'Ангал СШ'!C17+'Тасшалк СШ'!C17+'Саулинская СШ'!C17+'Енбекшильдерская СШ'!C17+'Буландинская СШ'!C17+'Когамская СШ'!C17+'Бирсуатская СШ'!C17+'Кенащинская СШ'!C17+'Мамайская ОШ'!C17+'Заураловская ОШ'!C17+'Макпальская ОШ'!C17+'Баймурзинская ОШ'!C17+'Советская ОШ'!C17+'Заозерновская ОШ'!C17+'Кызыл-Уюмская ОШ'!C17+'Яблоновская ОШ'!C17+'Алгинская ОШ'!C17+'Краснофлотская ОШ'!C17+'Кудку агашСШ'!C17+'Каратальская НШ'!C17+'Джукейская НШ'!C17+'Трудовая НШ'!C17</f>
        <v>322873.70000000007</v>
      </c>
      <c r="D17" s="41">
        <f>'СШ №1'!D17+'СШ №2'!D17+'Макинская СШ'!D17+УЛЬГИ!D17+АндыкожаСШ!D17+'Ангал СШ'!D17+'Тасшалк СШ'!D17+'Саулинская СШ'!D17+'Енбекшильдерская СШ'!D17+'Буландинская СШ'!D17+'Когамская СШ'!D17+'Бирсуатская СШ'!D17+'Кенащинская СШ'!D17+'Мамайская ОШ'!D17+'Заураловская ОШ'!D17+'Макпальская ОШ'!D17+'Баймурзинская ОШ'!D17+'Советская ОШ'!D17+'Заозерновская ОШ'!D17+'Кызыл-Уюмская ОШ'!D17+'Яблоновская ОШ'!D17+'Алгинская ОШ'!D17+'Краснофлотская ОШ'!D17+'Кудку агашСШ'!D17+'Каратальская НШ'!D17+'Джукейская НШ'!D17+'Трудовая НШ'!D17</f>
        <v>328373.70000000007</v>
      </c>
      <c r="E17" s="41">
        <f>'СШ №1'!E17+'СШ №2'!E17+'Макинская СШ'!E17+УЛЬГИ!E17+АндыкожаСШ!E17+'Ангал СШ'!E17+'Тасшалк СШ'!E17+'Саулинская СШ'!E17+'Енбекшильдерская СШ'!E17+'Буландинская СШ'!E17+'Когамская СШ'!E17+'Бирсуатская СШ'!E17+'Кенащинская СШ'!E17+'Мамайская ОШ'!E17+'Заураловская ОШ'!E17+'Макпальская ОШ'!E17+'Баймурзинская ОШ'!E17+'Советская ОШ'!E17+'Заозерновская ОШ'!E17+'Кызыл-Уюмская ОШ'!E17+'Яблоновская ОШ'!E17+'Алгинская ОШ'!E17+'Краснофлотская ОШ'!E17+'Кудку агашСШ'!E17+'Каратальская НШ'!E17+'Джукейская НШ'!E17+'Трудовая НШ'!E17</f>
        <v>328373.70000000007</v>
      </c>
      <c r="F17" s="45">
        <f>'СШ №1'!F17+'СШ №2'!F17+'Макинская СШ'!F17+УЛЬГИ!F17+АндыкожаСШ!F17+'Ангал СШ'!F17+'Тасшалк СШ'!F17+'Саулинская СШ'!F17+'Енбекшильдерская СШ'!F17+'Буландинская СШ'!F17+'Когамская СШ'!F17+'Бирсуатская СШ'!F17+'Кенащинская СШ'!F17+'Мамайская ОШ'!F17+'Заураловская ОШ'!F17+'Макпальская ОШ'!F17+'Баймурзинская ОШ'!F17+'Советская ОШ'!F17+'Заозерновская ОШ'!F17+'Кызыл-Уюмская ОШ'!F17+'Яблоновская ОШ'!F17+'Алгинская ОШ'!F17+'Краснофлотская ОШ'!F17+'Кудку агашСШ'!F17+'Каратальская НШ'!F17+'Джукейская НШ'!F17+'Трудовая НШ'!F17</f>
        <v>0</v>
      </c>
      <c r="G17" s="61"/>
    </row>
    <row r="18" spans="1:7" x14ac:dyDescent="0.3">
      <c r="A18" s="9" t="s">
        <v>4</v>
      </c>
      <c r="B18" s="10" t="s">
        <v>3</v>
      </c>
      <c r="C18" s="64">
        <f>'СШ №1'!C18+'СШ №2'!C18+'Макинская СШ'!C18+УЛЬГИ!C18+АндыкожаСШ!C18+'Ангал СШ'!C18+'Тасшалк СШ'!C18+'Саулинская СШ'!C18+'Енбекшильдерская СШ'!C18+'Буландинская СШ'!C18+'Когамская СШ'!C18+'Бирсуатская СШ'!C18+'Кенащинская СШ'!C18+'Мамайская ОШ'!C18+'Заураловская ОШ'!C18+'Макпальская ОШ'!C18+'Баймурзинская ОШ'!C18+'Советская ОШ'!C18+'Заозерновская ОШ'!C18+'Кызыл-Уюмская ОШ'!C18+'Яблоновская ОШ'!C18+'Алгинская ОШ'!C18+'Краснофлотская ОШ'!C18+'Кудку агашСШ'!C18+'Каратальская НШ'!C18+'Джукейская НШ'!C18+'Трудовая НШ'!C18</f>
        <v>93</v>
      </c>
      <c r="D18" s="64">
        <f>'СШ №1'!D18+'СШ №2'!D18+'Макинская СШ'!D18+УЛЬГИ!D18+АндыкожаСШ!D18+'Ангал СШ'!D18+'Тасшалк СШ'!D18+'Саулинская СШ'!D18+'Енбекшильдерская СШ'!D18+'Буландинская СШ'!D18+'Когамская СШ'!D18+'Бирсуатская СШ'!D18+'Кенащинская СШ'!D18+'Мамайская ОШ'!D18+'Заураловская ОШ'!D18+'Макпальская ОШ'!D18+'Баймурзинская ОШ'!D18+'Советская ОШ'!D18+'Заозерновская ОШ'!D18+'Кызыл-Уюмская ОШ'!D18+'Яблоновская ОШ'!D18+'Алгинская ОШ'!D18+'Краснофлотская ОШ'!D18+'Кудку агашСШ'!D18+'Каратальская НШ'!D18+'Джукейская НШ'!D18+'Трудовая НШ'!D18</f>
        <v>93</v>
      </c>
      <c r="E18" s="64">
        <f>'СШ №1'!E18+'СШ №2'!E18+'Макинская СШ'!E18+УЛЬГИ!E18+АндыкожаСШ!E18+'Ангал СШ'!E18+'Тасшалк СШ'!E18+'Саулинская СШ'!E18+'Енбекшильдерская СШ'!E18+'Буландинская СШ'!E18+'Когамская СШ'!E18+'Бирсуатская СШ'!E18+'Кенащинская СШ'!E18+'Мамайская ОШ'!E18+'Заураловская ОШ'!E18+'Макпальская ОШ'!E18+'Баймурзинская ОШ'!E18+'Советская ОШ'!E18+'Заозерновская ОШ'!E18+'Кызыл-Уюмская ОШ'!E18+'Яблоновская ОШ'!E18+'Алгинская ОШ'!E18+'Краснофлотская ОШ'!E18+'Кудку агашСШ'!E18+'Каратальская НШ'!E18+'Джукейская НШ'!E18+'Трудовая НШ'!E18</f>
        <v>93</v>
      </c>
      <c r="F18" s="81" t="e">
        <f>'СШ №1'!F18+'СШ №2'!F18+'Макинская СШ'!F18+УЛЬГИ!F18+АндыкожаСШ!F18+'Ангал СШ'!F18+'Тасшалк СШ'!F18+'Саулинская СШ'!F18+'Енбекшильдерская СШ'!F18+'Буландинская СШ'!F18+'Когамская СШ'!F18+'Бирсуатская СШ'!F18+'Кенащинская СШ'!F18+'Мамайская ОШ'!F18+'Заураловская ОШ'!F18+'Макпальская ОШ'!F18+'Баймурзинская ОШ'!F18+'Советская ОШ'!F18+'Заозерновская ОШ'!F18+'Кызыл-Уюмская ОШ'!F18+'Яблоновская ОШ'!F18+'Алгинская ОШ'!F18+'Краснофлотская ОШ'!F18+'Кудку агашСШ'!F18+'Каратальская НШ'!F18+'Джукейская НШ'!F18+'Трудовая НШ'!F18</f>
        <v>#VALUE!</v>
      </c>
      <c r="G18" s="69">
        <f>D18+D21+D24+D27</f>
        <v>971.04</v>
      </c>
    </row>
    <row r="19" spans="1:7" ht="21.95" customHeight="1" x14ac:dyDescent="0.3">
      <c r="A19" s="9" t="s">
        <v>25</v>
      </c>
      <c r="B19" s="6" t="s">
        <v>26</v>
      </c>
      <c r="C19" s="32">
        <f>C17/C18/12*1000</f>
        <v>289313.35125448031</v>
      </c>
      <c r="D19" s="32">
        <f t="shared" ref="D19:E19" si="3">C19</f>
        <v>289313.35125448031</v>
      </c>
      <c r="E19" s="32">
        <f t="shared" si="3"/>
        <v>289313.35125448031</v>
      </c>
      <c r="F19" s="81" t="e">
        <f>F17/F18/12*1000</f>
        <v>#VALUE!</v>
      </c>
      <c r="G19" s="61"/>
    </row>
    <row r="20" spans="1:7" ht="25.5" x14ac:dyDescent="0.3">
      <c r="A20" s="5" t="s">
        <v>22</v>
      </c>
      <c r="B20" s="47" t="s">
        <v>2</v>
      </c>
      <c r="C20" s="41">
        <f>'СШ №1'!C20+'СШ №2'!C20+'Макинская СШ'!C20+УЛЬГИ!C20+АндыкожаСШ!C20+'Ангал СШ'!C20+'Тасшалк СШ'!C20+'Саулинская СШ'!C20+'Енбекшильдерская СШ'!C20+'Буландинская СШ'!C20+'Когамская СШ'!C20+'Бирсуатская СШ'!C20+'Кенащинская СШ'!C20+'Мамайская ОШ'!C20+'Заураловская ОШ'!C20+'Макпальская ОШ'!C20+'Баймурзинская ОШ'!C20+'Советская ОШ'!C20+'Заозерновская ОШ'!C20+'Кызыл-Уюмская ОШ'!C20+'Яблоновская ОШ'!C20+'Алгинская ОШ'!C20+'Краснофлотская ОШ'!C20+'Кудку агашСШ'!C20+'Каратальская НШ'!C20+'Джукейская НШ'!C20+'Трудовая НШ'!C20</f>
        <v>1768377.8</v>
      </c>
      <c r="D20" s="41">
        <f>'СШ №1'!D20+'СШ №2'!D20+'Макинская СШ'!D20+УЛЬГИ!D20+АндыкожаСШ!D20+'Ангал СШ'!D20+'Тасшалк СШ'!D20+'Саулинская СШ'!D20+'Енбекшильдерская СШ'!D20+'Буландинская СШ'!D20+'Когамская СШ'!D20+'Бирсуатская СШ'!D20+'Кенащинская СШ'!D20+'Мамайская ОШ'!D20+'Заураловская ОШ'!D20+'Макпальская ОШ'!D20+'Баймурзинская ОШ'!D20+'Советская ОШ'!D20+'Заозерновская ОШ'!D20+'Кызыл-Уюмская ОШ'!D20+'Яблоновская ОШ'!D20+'Алгинская ОШ'!D20+'Краснофлотская ОШ'!D20+'Кудку агашСШ'!D20+'Каратальская НШ'!D20+'Джукейская НШ'!D20+'Трудовая НШ'!D20</f>
        <v>1768377.8</v>
      </c>
      <c r="E20" s="41">
        <f>'СШ №1'!E20+'СШ №2'!E20+'Макинская СШ'!E20+УЛЬГИ!E20+АндыкожаСШ!E20+'Ангал СШ'!E20+'Тасшалк СШ'!E20+'Саулинская СШ'!E20+'Енбекшильдерская СШ'!E20+'Буландинская СШ'!E20+'Когамская СШ'!E20+'Бирсуатская СШ'!E20+'Кенащинская СШ'!E20+'Мамайская ОШ'!E20+'Заураловская ОШ'!E20+'Макпальская ОШ'!E20+'Баймурзинская ОШ'!E20+'Советская ОШ'!E20+'Заозерновская ОШ'!E20+'Кызыл-Уюмская ОШ'!E20+'Яблоновская ОШ'!E20+'Алгинская ОШ'!E20+'Краснофлотская ОШ'!E20+'Кудку агашСШ'!E20+'Каратальская НШ'!E20+'Джукейская НШ'!E20+'Трудовая НШ'!E20</f>
        <v>1768377.8</v>
      </c>
      <c r="F20" s="45">
        <f>'СШ №1'!F20+'СШ №2'!F20+'Макинская СШ'!F20+УЛЬГИ!F20+АндыкожаСШ!F20+'Ангал СШ'!F20+'Тасшалк СШ'!F20+'Саулинская СШ'!F20+'Енбекшильдерская СШ'!F20+'Буландинская СШ'!F20+'Когамская СШ'!F20+'Бирсуатская СШ'!F20+'Кенащинская СШ'!F20+'Мамайская ОШ'!F20+'Заураловская ОШ'!F20+'Макпальская ОШ'!F20+'Баймурзинская ОШ'!F20+'Советская ОШ'!F20+'Заозерновская ОШ'!F20+'Кызыл-Уюмская ОШ'!F20+'Яблоновская ОШ'!F20+'Алгинская ОШ'!F20+'Краснофлотская ОШ'!F20+'Кудку агашСШ'!F20+'Каратальская НШ'!F20+'Джукейская НШ'!F20+'Трудовая НШ'!F20</f>
        <v>0</v>
      </c>
      <c r="G20" s="61"/>
    </row>
    <row r="21" spans="1:7" x14ac:dyDescent="0.3">
      <c r="A21" s="9" t="s">
        <v>4</v>
      </c>
      <c r="B21" s="10" t="s">
        <v>3</v>
      </c>
      <c r="C21" s="63">
        <f>'СШ №1'!C21+'СШ №2'!C21+'Макинская СШ'!C21+УЛЬГИ!C21+АндыкожаСШ!C21+'Ангал СШ'!C21+'Тасшалк СШ'!C21+'Саулинская СШ'!C21+'Енбекшильдерская СШ'!C21+'Буландинская СШ'!C21+'Когамская СШ'!C21+'Бирсуатская СШ'!C21+'Кенащинская СШ'!C21+'Мамайская ОШ'!C21+'Заураловская ОШ'!C21+'Макпальская ОШ'!C21+'Баймурзинская ОШ'!C21+'Советская ОШ'!C21+'Заозерновская ОШ'!C21+'Кызыл-Уюмская ОШ'!C21+'Яблоновская ОШ'!C21+'Алгинская ОШ'!C21+'Краснофлотская ОШ'!C21+'Кудку агашСШ'!C21+'Каратальская НШ'!C21+'Джукейская НШ'!C21+'Трудовая НШ'!C21</f>
        <v>434.79</v>
      </c>
      <c r="D21" s="64">
        <f>'СШ №1'!D21+'СШ №2'!D21+'Макинская СШ'!D21+УЛЬГИ!D21+АндыкожаСШ!D21+'Ангал СШ'!D21+'Тасшалк СШ'!D21+'Саулинская СШ'!D21+'Енбекшильдерская СШ'!D21+'Буландинская СШ'!D21+'Когамская СШ'!D21+'Бирсуатская СШ'!D21+'Кенащинская СШ'!D21+'Мамайская ОШ'!D21+'Заураловская ОШ'!D21+'Макпальская ОШ'!D21+'Баймурзинская ОШ'!D21+'Советская ОШ'!D21+'Заозерновская ОШ'!D21+'Кызыл-Уюмская ОШ'!D21+'Яблоновская ОШ'!D21+'Алгинская ОШ'!D21+'Краснофлотская ОШ'!D21+'Кудку агашСШ'!D21+'Каратальская НШ'!D21+'Джукейская НШ'!D21+'Трудовая НШ'!D21</f>
        <v>434.79</v>
      </c>
      <c r="E21" s="64">
        <f>'СШ №1'!E21+'СШ №2'!E21+'Макинская СШ'!E21+УЛЬГИ!E21+АндыкожаСШ!E21+'Ангал СШ'!E21+'Тасшалк СШ'!E21+'Саулинская СШ'!E21+'Енбекшильдерская СШ'!E21+'Буландинская СШ'!E21+'Когамская СШ'!E21+'Бирсуатская СШ'!E21+'Кенащинская СШ'!E21+'Мамайская ОШ'!E21+'Заураловская ОШ'!E21+'Макпальская ОШ'!E21+'Баймурзинская ОШ'!E21+'Советская ОШ'!E21+'Заозерновская ОШ'!E21+'Кызыл-Уюмская ОШ'!E21+'Яблоновская ОШ'!E21+'Алгинская ОШ'!E21+'Краснофлотская ОШ'!E21+'Кудку агашСШ'!E21+'Каратальская НШ'!E21+'Джукейская НШ'!E21+'Трудовая НШ'!E21</f>
        <v>434.79</v>
      </c>
      <c r="F21" s="81">
        <f>'СШ №1'!F21+'СШ №2'!F21+'Макинская СШ'!F21+УЛЬГИ!F21+АндыкожаСШ!F21+'Ангал СШ'!F21+'Тасшалк СШ'!F21+'Саулинская СШ'!F21+'Енбекшильдерская СШ'!F21+'Буландинская СШ'!F21+'Когамская СШ'!F21+'Бирсуатская СШ'!F21+'Кенащинская СШ'!F21+'Мамайская ОШ'!F21+'Заураловская ОШ'!F21+'Макпальская ОШ'!F21+'Баймурзинская ОШ'!F21+'Советская ОШ'!F21+'Заозерновская ОШ'!F21+'Кызыл-Уюмская ОШ'!F21+'Яблоновская ОШ'!F21+'Алгинская ОШ'!F21+'Краснофлотская ОШ'!F21+'Кудку агашСШ'!F21+'Каратальская НШ'!F21+'Джукейская НШ'!F21+'Трудовая НШ'!F21</f>
        <v>0</v>
      </c>
      <c r="G21" s="61"/>
    </row>
    <row r="22" spans="1:7" ht="21.95" customHeight="1" x14ac:dyDescent="0.3">
      <c r="A22" s="9" t="s">
        <v>25</v>
      </c>
      <c r="B22" s="6" t="s">
        <v>26</v>
      </c>
      <c r="C22" s="32">
        <f>C20/12/C21*1000</f>
        <v>338933.31646695337</v>
      </c>
      <c r="D22" s="32">
        <f t="shared" ref="D22:E22" si="4">C22</f>
        <v>338933.31646695337</v>
      </c>
      <c r="E22" s="32">
        <f t="shared" si="4"/>
        <v>338933.31646695337</v>
      </c>
      <c r="F22" s="81" t="e">
        <f>F20/12/F21*1000</f>
        <v>#DIV/0!</v>
      </c>
      <c r="G22" s="61"/>
    </row>
    <row r="23" spans="1:7" ht="42" customHeight="1" x14ac:dyDescent="0.3">
      <c r="A23" s="11" t="s">
        <v>36</v>
      </c>
      <c r="B23" s="47" t="s">
        <v>2</v>
      </c>
      <c r="C23" s="41">
        <f>'СШ №1'!C23+'СШ №2'!C23+'Макинская СШ'!C23+УЛЬГИ!C23+АндыкожаСШ!C23+'Ангал СШ'!C23+'Тасшалк СШ'!C23+'Саулинская СШ'!C23+'Енбекшильдерская СШ'!C23+'Буландинская СШ'!C23+'Когамская СШ'!C23+'Бирсуатская СШ'!C23+'Кенащинская СШ'!C23+'Мамайская ОШ'!C23+'Заураловская ОШ'!C23+'Макпальская ОШ'!C23+'Баймурзинская ОШ'!C23+'Советская ОШ'!C23+'Заозерновская ОШ'!C23+'Кызыл-Уюмская ОШ'!C23+'Яблоновская ОШ'!C23+'Алгинская ОШ'!C23+'Краснофлотская ОШ'!C23+'Кудку агашСШ'!C23+'Каратальская НШ'!C23+'Джукейская НШ'!C23+'Трудовая НШ'!C23</f>
        <v>281123.60000000003</v>
      </c>
      <c r="D23" s="41">
        <f>'СШ №1'!D23+'СШ №2'!D23+'Макинская СШ'!D23+УЛЬГИ!D23+АндыкожаСШ!D23+'Ангал СШ'!D23+'Тасшалк СШ'!D23+'Саулинская СШ'!D23+'Енбекшильдерская СШ'!D23+'Буландинская СШ'!D23+'Когамская СШ'!D23+'Бирсуатская СШ'!D23+'Кенащинская СШ'!D23+'Мамайская ОШ'!D23+'Заураловская ОШ'!D23+'Макпальская ОШ'!D23+'Баймурзинская ОШ'!D23+'Советская ОШ'!D23+'Заозерновская ОШ'!D23+'Кызыл-Уюмская ОШ'!D23+'Яблоновская ОШ'!D23+'Алгинская ОШ'!D23+'Краснофлотская ОШ'!D23+'Кудку агашСШ'!D23+'Каратальская НШ'!D23+'Джукейская НШ'!D23+'Трудовая НШ'!D23</f>
        <v>281123.60000000003</v>
      </c>
      <c r="E23" s="41">
        <f>'СШ №1'!E23+'СШ №2'!E23+'Макинская СШ'!E23+УЛЬГИ!E23+АндыкожаСШ!E23+'Ангал СШ'!E23+'Тасшалк СШ'!E23+'Саулинская СШ'!E23+'Енбекшильдерская СШ'!E23+'Буландинская СШ'!E23+'Когамская СШ'!E23+'Бирсуатская СШ'!E23+'Кенащинская СШ'!E23+'Мамайская ОШ'!E23+'Заураловская ОШ'!E23+'Макпальская ОШ'!E23+'Баймурзинская ОШ'!E23+'Советская ОШ'!E23+'Заозерновская ОШ'!E23+'Кызыл-Уюмская ОШ'!E23+'Яблоновская ОШ'!E23+'Алгинская ОШ'!E23+'Краснофлотская ОШ'!E23+'Кудку агашСШ'!E23+'Каратальская НШ'!E23+'Джукейская НШ'!E23+'Трудовая НШ'!E23</f>
        <v>281123.60000000003</v>
      </c>
      <c r="F23" s="45">
        <f>'СШ №1'!F23+'СШ №2'!F23+'Макинская СШ'!F23+УЛЬГИ!F23+АндыкожаСШ!F23+'Ангал СШ'!F23+'Тасшалк СШ'!F23+'Саулинская СШ'!F23+'Енбекшильдерская СШ'!F23+'Буландинская СШ'!F23+'Когамская СШ'!F23+'Бирсуатская СШ'!F23+'Кенащинская СШ'!F23+'Мамайская ОШ'!F23+'Заураловская ОШ'!F23+'Макпальская ОШ'!F23+'Баймурзинская ОШ'!F23+'Советская ОШ'!F23+'Заозерновская ОШ'!F23+'Кызыл-Уюмская ОШ'!F23+'Яблоновская ОШ'!F23+'Алгинская ОШ'!F23+'Краснофлотская ОШ'!F23+'Кудку агашСШ'!F23+'Каратальская НШ'!F23+'Джукейская НШ'!F23+'Трудовая НШ'!F23</f>
        <v>0</v>
      </c>
      <c r="G23" s="61"/>
    </row>
    <row r="24" spans="1:7" x14ac:dyDescent="0.3">
      <c r="A24" s="9" t="s">
        <v>4</v>
      </c>
      <c r="B24" s="10" t="s">
        <v>3</v>
      </c>
      <c r="C24" s="63">
        <f>'СШ №1'!C24+'СШ №2'!C24+'Макинская СШ'!C24+УЛЬГИ!C24+АндыкожаСШ!C24+'Ангал СШ'!C24+'Тасшалк СШ'!C24+'Саулинская СШ'!C24+'Енбекшильдерская СШ'!C24+'Буландинская СШ'!C24+'Когамская СШ'!C24+'Бирсуатская СШ'!C24+'Кенащинская СШ'!C24+'Мамайская ОШ'!C24+'Заураловская ОШ'!C24+'Макпальская ОШ'!C24+'Баймурзинская ОШ'!C24+'Советская ОШ'!C24+'Заозерновская ОШ'!C24+'Кызыл-Уюмская ОШ'!C24+'Яблоновская ОШ'!C24+'Алгинская ОШ'!C24+'Краснофлотская ОШ'!C24+'Кудку агашСШ'!C24+'Каратальская НШ'!C24+'Джукейская НШ'!C24+'Трудовая НШ'!C24</f>
        <v>101.5</v>
      </c>
      <c r="D24" s="63">
        <f>'СШ №1'!D24+'СШ №2'!D24+'Макинская СШ'!D24+УЛЬГИ!D24+АндыкожаСШ!D24+'Ангал СШ'!D24+'Тасшалк СШ'!D24+'Саулинская СШ'!D24+'Енбекшильдерская СШ'!D24+'Буландинская СШ'!D24+'Когамская СШ'!D24+'Бирсуатская СШ'!D24+'Кенащинская СШ'!D24+'Мамайская ОШ'!D24+'Заураловская ОШ'!D24+'Макпальская ОШ'!D24+'Баймурзинская ОШ'!D24+'Советская ОШ'!D24+'Заозерновская ОШ'!D24+'Кызыл-Уюмская ОШ'!D24+'Яблоновская ОШ'!D24+'Алгинская ОШ'!D24+'Краснофлотская ОШ'!D24+'Кудку агашСШ'!D24+'Каратальская НШ'!D24+'Джукейская НШ'!D24+'Трудовая НШ'!D24</f>
        <v>101.5</v>
      </c>
      <c r="E24" s="63">
        <f>'СШ №1'!E24+'СШ №2'!E24+'Макинская СШ'!E24+УЛЬГИ!E24+АндыкожаСШ!E24+'Ангал СШ'!E24+'Тасшалк СШ'!E24+'Саулинская СШ'!E24+'Енбекшильдерская СШ'!E24+'Буландинская СШ'!E24+'Когамская СШ'!E24+'Бирсуатская СШ'!E24+'Кенащинская СШ'!E24+'Мамайская ОШ'!E24+'Заураловская ОШ'!E24+'Макпальская ОШ'!E24+'Баймурзинская ОШ'!E24+'Советская ОШ'!E24+'Заозерновская ОШ'!E24+'Кызыл-Уюмская ОШ'!E24+'Яблоновская ОШ'!E24+'Алгинская ОШ'!E24+'Краснофлотская ОШ'!E24+'Кудку агашСШ'!E24+'Каратальская НШ'!E24+'Джукейская НШ'!E24+'Трудовая НШ'!E24</f>
        <v>101.5</v>
      </c>
      <c r="F24" s="83">
        <f>'СШ №1'!F24+'СШ №2'!F24+'Макинская СШ'!F24+УЛЬГИ!F24+АндыкожаСШ!F24+'Ангал СШ'!F24+'Тасшалк СШ'!F24+'Саулинская СШ'!F24+'Енбекшильдерская СШ'!F24+'Буландинская СШ'!F24+'Когамская СШ'!F24+'Бирсуатская СШ'!F24+'Кенащинская СШ'!F24+'Мамайская ОШ'!F24+'Заураловская ОШ'!F24+'Макпальская ОШ'!F24+'Баймурзинская ОШ'!F24+'Советская ОШ'!F24+'Заозерновская ОШ'!F24+'Кызыл-Уюмская ОШ'!F24+'Яблоновская ОШ'!F24+'Алгинская ОШ'!F24+'Краснофлотская ОШ'!F24+'Кудку агашСШ'!F24+'Каратальская НШ'!F24+'Джукейская НШ'!F24+'Трудовая НШ'!F24</f>
        <v>0</v>
      </c>
      <c r="G24" s="61"/>
    </row>
    <row r="25" spans="1:7" ht="21.95" customHeight="1" x14ac:dyDescent="0.3">
      <c r="A25" s="9" t="s">
        <v>25</v>
      </c>
      <c r="B25" s="6" t="s">
        <v>26</v>
      </c>
      <c r="C25" s="32">
        <f>C23/C24/12*1000</f>
        <v>230807.55336617405</v>
      </c>
      <c r="D25" s="32">
        <f t="shared" ref="D25:E25" si="5">C25</f>
        <v>230807.55336617405</v>
      </c>
      <c r="E25" s="32">
        <f t="shared" si="5"/>
        <v>230807.55336617405</v>
      </c>
      <c r="F25" s="81" t="e">
        <f>F23/F24/12*1000</f>
        <v>#DIV/0!</v>
      </c>
      <c r="G25" s="61"/>
    </row>
    <row r="26" spans="1:7" ht="25.5" x14ac:dyDescent="0.3">
      <c r="A26" s="5" t="s">
        <v>23</v>
      </c>
      <c r="B26" s="47" t="s">
        <v>2</v>
      </c>
      <c r="C26" s="41">
        <f>'СШ №1'!C26+'СШ №2'!C26+'Макинская СШ'!C26+УЛЬГИ!C26+АндыкожаСШ!C26+'Ангал СШ'!C26+'Тасшалк СШ'!C26+'Саулинская СШ'!C26+'Енбекшильдерская СШ'!C26+'Буландинская СШ'!C26+'Когамская СШ'!C26+'Бирсуатская СШ'!C26+'Кенащинская СШ'!C26+'Мамайская ОШ'!C26+'Заураловская ОШ'!C26+'Макпальская ОШ'!C26+'Баймурзинская ОШ'!C26+'Советская ОШ'!C26+'Заозерновская ОШ'!C26+'Кызыл-Уюмская ОШ'!C26+'Яблоновская ОШ'!C26+'Алгинская ОШ'!C26+'Краснофлотская ОШ'!C26+'Кудку агашСШ'!C26+'Каратальская НШ'!C26+'Джукейская НШ'!C26+'Трудовая НШ'!C26</f>
        <v>423823</v>
      </c>
      <c r="D26" s="41">
        <f>'СШ №1'!D26+'СШ №2'!D26+'Макинская СШ'!D26+УЛЬГИ!D26+АндыкожаСШ!D26+'Ангал СШ'!D26+'Тасшалк СШ'!D26+'Саулинская СШ'!D26+'Енбекшильдерская СШ'!D26+'Буландинская СШ'!D26+'Когамская СШ'!D26+'Бирсуатская СШ'!D26+'Кенащинская СШ'!D26+'Мамайская ОШ'!D26+'Заураловская ОШ'!D26+'Макпальская ОШ'!D26+'Баймурзинская ОШ'!D26+'Советская ОШ'!D26+'Заозерновская ОШ'!D26+'Кызыл-Уюмская ОШ'!D26+'Яблоновская ОШ'!D26+'Алгинская ОШ'!D26+'Краснофлотская ОШ'!D26+'Кудку агашСШ'!D26+'Каратальская НШ'!D26+'Джукейская НШ'!D26+'Трудовая НШ'!D26</f>
        <v>423823</v>
      </c>
      <c r="E26" s="41">
        <f>'СШ №1'!E26+'СШ №2'!E26+'Макинская СШ'!E26+УЛЬГИ!E26+АндыкожаСШ!E26+'Ангал СШ'!E26+'Тасшалк СШ'!E26+'Саулинская СШ'!E26+'Енбекшильдерская СШ'!E26+'Буландинская СШ'!E26+'Когамская СШ'!E26+'Бирсуатская СШ'!E26+'Кенащинская СШ'!E26+'Мамайская ОШ'!E26+'Заураловская ОШ'!E26+'Макпальская ОШ'!E26+'Баймурзинская ОШ'!E26+'Советская ОШ'!E26+'Заозерновская ОШ'!E26+'Кызыл-Уюмская ОШ'!E26+'Яблоновская ОШ'!E26+'Алгинская ОШ'!E26+'Краснофлотская ОШ'!E26+'Кудку агашСШ'!E26+'Каратальская НШ'!E26+'Джукейская НШ'!E26+'Трудовая НШ'!E26</f>
        <v>423823</v>
      </c>
      <c r="F26" s="45">
        <f>'СШ №1'!F26+'СШ №2'!F26+'Макинская СШ'!F26+УЛЬГИ!F26+АндыкожаСШ!F26+'Ангал СШ'!F26+'Тасшалк СШ'!F26+'Саулинская СШ'!F26+'Енбекшильдерская СШ'!F26+'Буландинская СШ'!F26+'Когамская СШ'!F26+'Бирсуатская СШ'!F26+'Кенащинская СШ'!F26+'Мамайская ОШ'!F26+'Заураловская ОШ'!F26+'Макпальская ОШ'!F26+'Баймурзинская ОШ'!F26+'Советская ОШ'!F26+'Заозерновская ОШ'!F26+'Кызыл-Уюмская ОШ'!F26+'Яблоновская ОШ'!F26+'Алгинская ОШ'!F26+'Краснофлотская ОШ'!F26+'Кудку агашСШ'!F26+'Каратальская НШ'!F26+'Джукейская НШ'!F26+'Трудовая НШ'!F26</f>
        <v>0</v>
      </c>
      <c r="G26" s="61"/>
    </row>
    <row r="27" spans="1:7" x14ac:dyDescent="0.3">
      <c r="A27" s="9" t="s">
        <v>4</v>
      </c>
      <c r="B27" s="10" t="s">
        <v>3</v>
      </c>
      <c r="C27" s="63">
        <f>'СШ №1'!C27+'СШ №2'!C27+'Макинская СШ'!C27+УЛЬГИ!C27+АндыкожаСШ!C27+'Ангал СШ'!C27+'Тасшалк СШ'!C27+'Саулинская СШ'!C27+'Енбекшильдерская СШ'!C27+'Буландинская СШ'!C27+'Когамская СШ'!C27+'Бирсуатская СШ'!C27+'Кенащинская СШ'!C27+'Мамайская ОШ'!C27+'Заураловская ОШ'!C27+'Макпальская ОШ'!C27+'Баймурзинская ОШ'!C27+'Советская ОШ'!C27+'Заозерновская ОШ'!C27+'Кызыл-Уюмская ОШ'!C27+'Яблоновская ОШ'!C27+'Алгинская ОШ'!C27+'Краснофлотская ОШ'!C27+'Кудку агашСШ'!C27+'Каратальская НШ'!C27+'Джукейская НШ'!C27+'Трудовая НШ'!C27</f>
        <v>341.75</v>
      </c>
      <c r="D27" s="63">
        <f>'СШ №1'!D27+'СШ №2'!D27+'Макинская СШ'!D27+УЛЬГИ!D27+АндыкожаСШ!D27+'Ангал СШ'!D27+'Тасшалк СШ'!D27+'Саулинская СШ'!D27+'Енбекшильдерская СШ'!D27+'Буландинская СШ'!D27+'Когамская СШ'!D27+'Бирсуатская СШ'!D27+'Кенащинская СШ'!D27+'Мамайская ОШ'!D27+'Заураловская ОШ'!D27+'Макпальская ОШ'!D27+'Баймурзинская ОШ'!D27+'Советская ОШ'!D27+'Заозерновская ОШ'!D27+'Кызыл-Уюмская ОШ'!D27+'Яблоновская ОШ'!D27+'Алгинская ОШ'!D27+'Краснофлотская ОШ'!D27+'Кудку агашСШ'!D27+'Каратальская НШ'!D27+'Джукейская НШ'!D27+'Трудовая НШ'!D27</f>
        <v>341.75</v>
      </c>
      <c r="E27" s="63">
        <f>'СШ №1'!E27+'СШ №2'!E27+'Макинская СШ'!E27+УЛЬГИ!E27+АндыкожаСШ!E27+'Ангал СШ'!E27+'Тасшалк СШ'!E27+'Саулинская СШ'!E27+'Енбекшильдерская СШ'!E27+'Буландинская СШ'!E27+'Когамская СШ'!E27+'Бирсуатская СШ'!E27+'Кенащинская СШ'!E27+'Мамайская ОШ'!E27+'Заураловская ОШ'!E27+'Макпальская ОШ'!E27+'Баймурзинская ОШ'!E27+'Советская ОШ'!E27+'Заозерновская ОШ'!E27+'Кызыл-Уюмская ОШ'!E27+'Яблоновская ОШ'!E27+'Алгинская ОШ'!E27+'Краснофлотская ОШ'!E27+'Кудку агашСШ'!E27+'Каратальская НШ'!E27+'Джукейская НШ'!E27+'Трудовая НШ'!E27</f>
        <v>341.75</v>
      </c>
      <c r="F27" s="83">
        <f>'СШ №1'!F27+'СШ №2'!F27+'Макинская СШ'!F27+УЛЬГИ!F27+АндыкожаСШ!F27+'Ангал СШ'!F27+'Тасшалк СШ'!F27+'Саулинская СШ'!F27+'Енбекшильдерская СШ'!F27+'Буландинская СШ'!F27+'Когамская СШ'!F27+'Бирсуатская СШ'!F27+'Кенащинская СШ'!F27+'Мамайская ОШ'!F27+'Заураловская ОШ'!F27+'Макпальская ОШ'!F27+'Баймурзинская ОШ'!F27+'Советская ОШ'!F27+'Заозерновская ОШ'!F27+'Кызыл-Уюмская ОШ'!F27+'Яблоновская ОШ'!F27+'Алгинская ОШ'!F27+'Краснофлотская ОШ'!F27+'Кудку агашСШ'!F27+'Каратальская НШ'!F27+'Джукейская НШ'!F27+'Трудовая НШ'!F27</f>
        <v>0</v>
      </c>
      <c r="G27" s="61"/>
    </row>
    <row r="28" spans="1:7" ht="21.95" customHeight="1" x14ac:dyDescent="0.3">
      <c r="A28" s="9" t="s">
        <v>25</v>
      </c>
      <c r="B28" s="6" t="s">
        <v>26</v>
      </c>
      <c r="C28" s="32">
        <f>C26/12/C27*1000</f>
        <v>103346.25701048526</v>
      </c>
      <c r="D28" s="32">
        <f t="shared" ref="D28:E28" si="6">C28</f>
        <v>103346.25701048526</v>
      </c>
      <c r="E28" s="32">
        <f t="shared" si="6"/>
        <v>103346.25701048526</v>
      </c>
      <c r="F28" s="81" t="e">
        <f>F26/12/F27*1000</f>
        <v>#DIV/0!</v>
      </c>
      <c r="G28" s="61"/>
    </row>
    <row r="29" spans="1:7" ht="25.5" x14ac:dyDescent="0.3">
      <c r="A29" s="5" t="s">
        <v>5</v>
      </c>
      <c r="B29" s="6" t="s">
        <v>2</v>
      </c>
      <c r="C29" s="41">
        <f>'СШ №1'!C29+'СШ №2'!C29+'Макинская СШ'!C29+УЛЬГИ!C29+АндыкожаСШ!C29+'Ангал СШ'!C29+'Тасшалк СШ'!C29+'Саулинская СШ'!C29+'Енбекшильдерская СШ'!C29+'Буландинская СШ'!C29+'Когамская СШ'!C29+'Бирсуатская СШ'!C29+'Кенащинская СШ'!C29+'Мамайская ОШ'!C29+'Заураловская ОШ'!C29+'Макпальская ОШ'!C29+'Баймурзинская ОШ'!C29+'Советская ОШ'!C29+'Заозерновская ОШ'!C29+'Кызыл-Уюмская ОШ'!C29+'Яблоновская ОШ'!C29+'Алгинская ОШ'!C29+'Краснофлотская ОШ'!C29+'Кудку агашСШ'!C29+'Каратальская НШ'!C29+'Джукейская НШ'!C29+'Трудовая НШ'!C29</f>
        <v>328214.92932140001</v>
      </c>
      <c r="D29" s="41">
        <f>'СШ №1'!D29+'СШ №2'!D29+'Макинская СШ'!D29+УЛЬГИ!D29+АндыкожаСШ!D29+'Ангал СШ'!D29+'Тасшалк СШ'!D29+'Саулинская СШ'!D29+'Енбекшильдерская СШ'!D29+'Буландинская СШ'!D29+'Когамская СШ'!D29+'Бирсуатская СШ'!D29+'Кенащинская СШ'!D29+'Мамайская ОШ'!D29+'Заураловская ОШ'!D29+'Макпальская ОШ'!D29+'Баймурзинская ОШ'!D29+'Советская ОШ'!D29+'Заозерновская ОШ'!D29+'Кызыл-Уюмская ОШ'!D29+'Яблоновская ОШ'!D29+'Алгинская ОШ'!D29+'Краснофлотская ОШ'!D29+'Кудку агашСШ'!D29+'Каратальская НШ'!D29+'Джукейская НШ'!D29+'Трудовая НШ'!D29</f>
        <v>328214.92932140001</v>
      </c>
      <c r="E29" s="41">
        <f>'СШ №1'!E29+'СШ №2'!E29+'Макинская СШ'!E29+УЛЬГИ!E29+АндыкожаСШ!E29+'Ангал СШ'!E29+'Тасшалк СШ'!E29+'Саулинская СШ'!E29+'Енбекшильдерская СШ'!E29+'Буландинская СШ'!E29+'Когамская СШ'!E29+'Бирсуатская СШ'!E29+'Кенащинская СШ'!E29+'Мамайская ОШ'!E29+'Заураловская ОШ'!E29+'Макпальская ОШ'!E29+'Баймурзинская ОШ'!E29+'Советская ОШ'!E29+'Заозерновская ОШ'!E29+'Кызыл-Уюмская ОШ'!E29+'Яблоновская ОШ'!E29+'Алгинская ОШ'!E29+'Краснофлотская ОШ'!E29+'Кудку агашСШ'!E29+'Каратальская НШ'!E29+'Джукейская НШ'!E29+'Трудовая НШ'!E29</f>
        <v>328214.92932140001</v>
      </c>
      <c r="F29" s="55">
        <v>328215</v>
      </c>
      <c r="G29" s="61">
        <f t="shared" si="2"/>
        <v>-7.0678599993698299E-2</v>
      </c>
    </row>
    <row r="30" spans="1:7" ht="48" customHeight="1" x14ac:dyDescent="0.3">
      <c r="A30" s="11" t="s">
        <v>6</v>
      </c>
      <c r="B30" s="6" t="s">
        <v>2</v>
      </c>
      <c r="C30" s="52">
        <f>'Трудовая НШ'!C30+'Джукейская НШ'!C30+'Каратальская НШ'!C30+'Краснофлотская ОШ'!C30+'Алгинская ОШ'!C30+'Яблоновская ОШ'!C30+'Кызыл-Уюмская ОШ'!C30+'Заозерновская ОШ'!C30+'Советская ОШ'!C30+'Баймурзинская ОШ'!C30+'Макпальская ОШ'!C30+'Заураловская ОШ'!C30+'Мамайская ОШ'!C30+'Кенащинская СШ'!C30+'Бирсуатская СШ'!C30+'Когамская СШ'!C30+'Буландинская СШ'!C30+'Енбекшильдерская СШ'!C30+'Саулинская СШ'!C30+'Кудку агашСШ'!C30+'Тасшалк СШ'!C30+'Ангал СШ'!C30+АндыкожаСШ!C30+'Макинская СШ'!C30+УЛЬГИ!C30</f>
        <v>144950</v>
      </c>
      <c r="D30" s="72">
        <f>'СШ №1'!D30+'СШ №2'!D30+'Макинская СШ'!D30+УЛЬГИ!D30+АндыкожаСШ!D30+'Ангал СШ'!D30+'Тасшалк СШ'!D30+'Саулинская СШ'!D30+'Енбекшильдерская СШ'!D30+'Буландинская СШ'!D30+'Когамская СШ'!D30+'Бирсуатская СШ'!D30+'Кенащинская СШ'!D30+'Мамайская ОШ'!D30+'Заураловская ОШ'!D30+'Макпальская ОШ'!D30+'Баймурзинская ОШ'!D30+'Советская ОШ'!D30+'Заозерновская ОШ'!D30+'Кызыл-Уюмская ОШ'!D30+'Яблоновская ОШ'!D30+'Алгинская ОШ'!D30+'Краснофлотская ОШ'!D30+'Кудку агашСШ'!D30+'Каратальская НШ'!D30+'Джукейская НШ'!D30+'Трудовая НШ'!D30</f>
        <v>144950</v>
      </c>
      <c r="E30" s="72">
        <f>'СШ №1'!E30+'СШ №2'!E30+'Макинская СШ'!E30+УЛЬГИ!E30+АндыкожаСШ!E30+'Ангал СШ'!E30+'Тасшалк СШ'!E30+'Саулинская СШ'!E30+'Енбекшильдерская СШ'!E30+'Буландинская СШ'!E30+'Когамская СШ'!E30+'Бирсуатская СШ'!E30+'Кенащинская СШ'!E30+'Мамайская ОШ'!E30+'Заураловская ОШ'!E30+'Макпальская ОШ'!E30+'Баймурзинская ОШ'!E30+'Советская ОШ'!E30+'Заозерновская ОШ'!E30+'Кызыл-Уюмская ОШ'!E30+'Яблоновская ОШ'!E30+'Алгинская ОШ'!E30+'Краснофлотская ОШ'!E30+'Кудку агашСШ'!E30+'Каратальская НШ'!E30+'Джукейская НШ'!E30+'Трудовая НШ'!E30</f>
        <v>144950</v>
      </c>
      <c r="F30" s="91">
        <v>144950</v>
      </c>
      <c r="G30" s="94">
        <f t="shared" si="2"/>
        <v>0</v>
      </c>
    </row>
    <row r="31" spans="1:7" ht="43.5" customHeight="1" x14ac:dyDescent="0.3">
      <c r="A31" s="11" t="s">
        <v>7</v>
      </c>
      <c r="B31" s="6" t="s">
        <v>2</v>
      </c>
      <c r="C31" s="52">
        <f>'Трудовая НШ'!C31+'Джукейская НШ'!C31+'Каратальская НШ'!C31+'Краснофлотская ОШ'!C31+'Алгинская ОШ'!C31+'Яблоновская ОШ'!C31+'Кызыл-Уюмская ОШ'!C31+'Заозерновская ОШ'!C31+'Советская ОШ'!C31+'Баймурзинская ОШ'!C31+'Макпальская ОШ'!C31+'Заураловская ОШ'!C31+'Мамайская ОШ'!C31+'Кенащинская СШ'!C31+'Бирсуатская СШ'!C31+'Когамская СШ'!C31+'Буландинская СШ'!C31+'Енбекшильдерская СШ'!C31+'Саулинская СШ'!C31+'Кудку агашСШ'!C31+'Тасшалк СШ'!C31+'Ангал СШ'!C31+АндыкожаСШ!C31+'Макинская СШ'!C31+УЛЬГИ!C31</f>
        <v>98393</v>
      </c>
      <c r="D31" s="41">
        <f>'СШ №1'!D31+'СШ №2'!D31+'Макинская СШ'!D31+УЛЬГИ!D31+АндыкожаСШ!D31+'Ангал СШ'!D31+'Тасшалк СШ'!D31+'Саулинская СШ'!D31+'Енбекшильдерская СШ'!D31+'Буландинская СШ'!D31+'Когамская СШ'!D31+'Бирсуатская СШ'!D31+'Кенащинская СШ'!D31+'Мамайская ОШ'!D31+'Заураловская ОШ'!D31+'Макпальская ОШ'!D31+'Баймурзинская ОШ'!D31+'Советская ОШ'!D31+'Заозерновская ОШ'!D31+'Кызыл-Уюмская ОШ'!D31+'Яблоновская ОШ'!D31+'Алгинская ОШ'!D31+'Краснофлотская ОШ'!D31+'Кудку агашСШ'!D31+'Каратальская НШ'!D31+'Джукейская НШ'!D31+'Трудовая НШ'!D31</f>
        <v>98393</v>
      </c>
      <c r="E31" s="41">
        <f>'СШ №1'!E31+'СШ №2'!E31+'Макинская СШ'!E31+УЛЬГИ!E31+АндыкожаСШ!E31+'Ангал СШ'!E31+'Тасшалк СШ'!E31+'Саулинская СШ'!E31+'Енбекшильдерская СШ'!E31+'Буландинская СШ'!E31+'Когамская СШ'!E31+'Бирсуатская СШ'!E31+'Кенащинская СШ'!E31+'Мамайская ОШ'!E31+'Заураловская ОШ'!E31+'Макпальская ОШ'!E31+'Баймурзинская ОШ'!E31+'Советская ОШ'!E31+'Заозерновская ОШ'!E31+'Кызыл-Уюмская ОШ'!E31+'Яблоновская ОШ'!E31+'Алгинская ОШ'!E31+'Краснофлотская ОШ'!E31+'Кудку агашСШ'!E31+'Каратальская НШ'!E31+'Джукейская НШ'!E31+'Трудовая НШ'!E31</f>
        <v>98393</v>
      </c>
      <c r="F31" s="92">
        <v>98393</v>
      </c>
      <c r="G31" s="94">
        <f t="shared" si="2"/>
        <v>0</v>
      </c>
    </row>
    <row r="32" spans="1:7" ht="52.5" x14ac:dyDescent="0.3">
      <c r="A32" s="11" t="s">
        <v>8</v>
      </c>
      <c r="B32" s="6" t="s">
        <v>2</v>
      </c>
      <c r="C32" s="52">
        <f>'Трудовая НШ'!C32+'Джукейская НШ'!C32+'Каратальская НШ'!C32+'Краснофлотская ОШ'!C32+'Алгинская ОШ'!C32+'Яблоновская ОШ'!C32+'Кызыл-Уюмская ОШ'!C32+'Заозерновская ОШ'!C32+'Советская ОШ'!C32+'Баймурзинская ОШ'!C32+'Макпальская ОШ'!C32+'Заураловская ОШ'!C32+'Мамайская ОШ'!C32+'Кенащинская СШ'!C32+'Бирсуатская СШ'!C32+'Когамская СШ'!C32+'Буландинская СШ'!C32+'Енбекшильдерская СШ'!C32+'Саулинская СШ'!C32+'Кудку агашСШ'!C32+'Тасшалк СШ'!C32+'Ангал СШ'!C32+АндыкожаСШ!C32+'Макинская СШ'!C32+УЛЬГИ!C32</f>
        <v>198527.4</v>
      </c>
      <c r="D32" s="41">
        <f>'СШ №1'!D32+'СШ №2'!D32+'Макинская СШ'!D32+УЛЬГИ!D32+АндыкожаСШ!D32+'Ангал СШ'!D32+'Тасшалк СШ'!D32+'Саулинская СШ'!D32+'Енбекшильдерская СШ'!D32+'Буландинская СШ'!D32+'Когамская СШ'!D32+'Бирсуатская СШ'!D32+'Кенащинская СШ'!D32+'Мамайская ОШ'!D32+'Заураловская ОШ'!D32+'Макпальская ОШ'!D32+'Баймурзинская ОШ'!D32+'Советская ОШ'!D32+'Заозерновская ОШ'!D32+'Кызыл-Уюмская ОШ'!D32+'Яблоновская ОШ'!D32+'Алгинская ОШ'!D32+'Краснофлотская ОШ'!D32+'Кудку агашСШ'!D32+'Каратальская НШ'!D32+'Джукейская НШ'!D32+'Трудовая НШ'!D32</f>
        <v>193527.4</v>
      </c>
      <c r="E32" s="41">
        <f>'СШ №1'!E32+'СШ №2'!E32+'Макинская СШ'!E32+УЛЬГИ!E32+АндыкожаСШ!E32+'Ангал СШ'!E32+'Тасшалк СШ'!E32+'Саулинская СШ'!E32+'Енбекшильдерская СШ'!E32+'Буландинская СШ'!E32+'Когамская СШ'!E32+'Бирсуатская СШ'!E32+'Кенащинская СШ'!E32+'Мамайская ОШ'!E32+'Заураловская ОШ'!E32+'Макпальская ОШ'!E32+'Баймурзинская ОШ'!E32+'Советская ОШ'!E32+'Заозерновская ОШ'!E32+'Кызыл-Уюмская ОШ'!E32+'Яблоновская ОШ'!E32+'Алгинская ОШ'!E32+'Краснофлотская ОШ'!E32+'Кудку агашСШ'!E32+'Каратальская НШ'!E32+'Джукейская НШ'!E32+'Трудовая НШ'!E32</f>
        <v>193527.4</v>
      </c>
      <c r="F32" s="45">
        <v>198527</v>
      </c>
      <c r="G32" s="94">
        <f t="shared" si="2"/>
        <v>0.39999999999417923</v>
      </c>
    </row>
    <row r="33" spans="1:7" ht="54" customHeight="1" x14ac:dyDescent="0.3">
      <c r="A33" s="11" t="s">
        <v>9</v>
      </c>
      <c r="B33" s="6" t="s">
        <v>2</v>
      </c>
      <c r="C33" s="62">
        <f>'СШ №1'!C33+'СШ №2'!C33+'Макинская СШ'!C33+УЛЬГИ!C33+АндыкожаСШ!C33+'Ангал СШ'!C33+'Тасшалк СШ'!C33+'Саулинская СШ'!C33+'Енбекшильдерская СШ'!C33+'Буландинская СШ'!C33+'Когамская СШ'!C33+'Бирсуатская СШ'!C33+'Кенащинская СШ'!C33+'Мамайская ОШ'!C33+'Заураловская ОШ'!C33+'Макпальская ОШ'!C33+'Баймурзинская ОШ'!C33+'Советская ОШ'!C33+'Заозерновская ОШ'!C33+'Кызыл-Уюмская ОШ'!C33+'Яблоновская ОШ'!C33+'Алгинская ОШ'!C33+'Краснофлотская ОШ'!C33+'Кудку агашСШ'!C33+'Каратальская НШ'!C33+'Джукейская НШ'!C33+'Трудовая НШ'!C33</f>
        <v>176955</v>
      </c>
      <c r="D33" s="62">
        <f>'СШ №1'!D33+'СШ №2'!D33+'Макинская СШ'!D33+УЛЬГИ!D33+АндыкожаСШ!D33+'Ангал СШ'!D33+'Тасшалк СШ'!D33+'Саулинская СШ'!D33+'Енбекшильдерская СШ'!D33+'Буландинская СШ'!D33+'Когамская СШ'!D33+'Бирсуатская СШ'!D33+'Кенащинская СШ'!D33+'Мамайская ОШ'!D33+'Заураловская ОШ'!D33+'Макпальская ОШ'!D33+'Баймурзинская ОШ'!D33+'Советская ОШ'!D33+'Заозерновская ОШ'!D33+'Кызыл-Уюмская ОШ'!D33+'Яблоновская ОШ'!D33+'Алгинская ОШ'!D33+'Краснофлотская ОШ'!D33+'Кудку агашСШ'!D33+'Каратальская НШ'!D33+'Джукейская НШ'!D33+'Трудовая НШ'!D33</f>
        <v>176955</v>
      </c>
      <c r="E33" s="62">
        <f>'СШ №1'!E33+'СШ №2'!E33+'Макинская СШ'!E33+УЛЬГИ!E33+АндыкожаСШ!E33+'Ангал СШ'!E33+'Тасшалк СШ'!E33+'Саулинская СШ'!E33+'Енбекшильдерская СШ'!E33+'Буландинская СШ'!E33+'Когамская СШ'!E33+'Бирсуатская СШ'!E33+'Кенащинская СШ'!E33+'Мамайская ОШ'!E33+'Заураловская ОШ'!E33+'Макпальская ОШ'!E33+'Баймурзинская ОШ'!E33+'Советская ОШ'!E33+'Заозерновская ОШ'!E33+'Кызыл-Уюмская ОШ'!E33+'Яблоновская ОШ'!E33+'Алгинская ОШ'!E33+'Краснофлотская ОШ'!E33+'Кудку агашСШ'!E33+'Каратальская НШ'!E33+'Джукейская НШ'!E33+'Трудовая НШ'!E33</f>
        <v>176955</v>
      </c>
      <c r="F33" s="45">
        <v>176955</v>
      </c>
      <c r="G33" s="94">
        <f t="shared" si="2"/>
        <v>0</v>
      </c>
    </row>
    <row r="34" spans="1:7" x14ac:dyDescent="0.3">
      <c r="C34" s="33">
        <f>C33+C32+C31+C30+C29+C15</f>
        <v>3741652.7293213997</v>
      </c>
      <c r="D34" s="33">
        <f t="shared" ref="D34:F34" si="7">D33+D32+D31+D30+D29+D15</f>
        <v>3736652.7293213997</v>
      </c>
      <c r="E34" s="33">
        <f t="shared" si="7"/>
        <v>3736652.7293213997</v>
      </c>
      <c r="F34" s="77">
        <f t="shared" si="7"/>
        <v>3741652.7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6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4"/>
  <sheetViews>
    <sheetView topLeftCell="A8" workbookViewId="0">
      <pane xSplit="2" ySplit="6" topLeftCell="C29" activePane="bottomRight" state="frozen"/>
      <selection activeCell="A8" sqref="A8"/>
      <selection pane="topRight" activeCell="C8" sqref="C8"/>
      <selection pane="bottomLeft" activeCell="A14" sqref="A14"/>
      <selection pane="bottomRight" activeCell="G30" sqref="G3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96" t="s">
        <v>15</v>
      </c>
      <c r="B1" s="96"/>
      <c r="C1" s="96"/>
      <c r="D1" s="96"/>
      <c r="E1" s="96"/>
    </row>
    <row r="2" spans="1:7" x14ac:dyDescent="0.3">
      <c r="A2" s="96" t="s">
        <v>70</v>
      </c>
      <c r="B2" s="96"/>
      <c r="C2" s="96"/>
      <c r="D2" s="96"/>
      <c r="E2" s="96"/>
    </row>
    <row r="3" spans="1:7" x14ac:dyDescent="0.3">
      <c r="A3" s="1"/>
    </row>
    <row r="4" spans="1:7" ht="50.25" customHeight="1" x14ac:dyDescent="0.3">
      <c r="A4" s="102" t="s">
        <v>58</v>
      </c>
      <c r="B4" s="102"/>
      <c r="C4" s="102"/>
      <c r="D4" s="102"/>
      <c r="E4" s="102"/>
    </row>
    <row r="5" spans="1:7" ht="15.75" customHeight="1" x14ac:dyDescent="0.3">
      <c r="A5" s="98" t="s">
        <v>16</v>
      </c>
      <c r="B5" s="98"/>
      <c r="C5" s="98"/>
      <c r="D5" s="98"/>
      <c r="E5" s="98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99" t="s">
        <v>27</v>
      </c>
      <c r="B9" s="100" t="s">
        <v>18</v>
      </c>
      <c r="C9" s="101" t="s">
        <v>67</v>
      </c>
      <c r="D9" s="101"/>
      <c r="E9" s="101"/>
    </row>
    <row r="10" spans="1:7" ht="40.5" x14ac:dyDescent="0.3">
      <c r="A10" s="99"/>
      <c r="B10" s="100"/>
      <c r="C10" s="30" t="s">
        <v>19</v>
      </c>
      <c r="D10" s="30" t="s">
        <v>20</v>
      </c>
      <c r="E10" s="31" t="s">
        <v>14</v>
      </c>
    </row>
    <row r="11" spans="1:7" x14ac:dyDescent="0.3">
      <c r="A11" s="5" t="s">
        <v>21</v>
      </c>
      <c r="B11" s="6" t="s">
        <v>10</v>
      </c>
      <c r="C11" s="45">
        <v>56</v>
      </c>
      <c r="D11" s="45">
        <f>C11</f>
        <v>56</v>
      </c>
      <c r="E11" s="45">
        <v>57</v>
      </c>
    </row>
    <row r="12" spans="1:7" ht="25.5" x14ac:dyDescent="0.3">
      <c r="A12" s="9" t="s">
        <v>24</v>
      </c>
      <c r="B12" s="6" t="s">
        <v>2</v>
      </c>
      <c r="C12" s="17">
        <f>(C13-C32)/C11</f>
        <v>3027.5249112214287</v>
      </c>
      <c r="D12" s="17">
        <f t="shared" ref="D12:E12" si="0">(D13-D32)/D11</f>
        <v>3027.5249112214287</v>
      </c>
      <c r="E12" s="17">
        <f t="shared" si="0"/>
        <v>2974.4104390947368</v>
      </c>
    </row>
    <row r="13" spans="1:7" ht="25.5" x14ac:dyDescent="0.3">
      <c r="A13" s="5" t="s">
        <v>11</v>
      </c>
      <c r="B13" s="6" t="s">
        <v>2</v>
      </c>
      <c r="C13" s="42">
        <f>C15+C29+C30+C33+C31+C32</f>
        <v>176541.3950284</v>
      </c>
      <c r="D13" s="42">
        <f t="shared" ref="D13:E13" si="1">D15+D29+D30+D33+D31+D32</f>
        <v>176541.3950284</v>
      </c>
      <c r="E13" s="42">
        <f t="shared" si="1"/>
        <v>176541.3950284</v>
      </c>
    </row>
    <row r="14" spans="1:7" x14ac:dyDescent="0.3">
      <c r="A14" s="7" t="s">
        <v>0</v>
      </c>
      <c r="B14" s="8"/>
      <c r="C14" s="17"/>
      <c r="D14" s="17">
        <f t="shared" ref="D14:D28" si="2">C14</f>
        <v>0</v>
      </c>
      <c r="E14" s="17">
        <f t="shared" ref="E14" si="3">D14</f>
        <v>0</v>
      </c>
      <c r="G14" s="16"/>
    </row>
    <row r="15" spans="1:7" ht="25.5" x14ac:dyDescent="0.3">
      <c r="A15" s="65" t="s">
        <v>12</v>
      </c>
      <c r="B15" s="66" t="s">
        <v>2</v>
      </c>
      <c r="C15" s="67">
        <f>C17+C20+C23+C26</f>
        <v>131861.1</v>
      </c>
      <c r="D15" s="67">
        <f t="shared" ref="D15:E15" si="4">D17+D20+D23+D26</f>
        <v>131861.1</v>
      </c>
      <c r="E15" s="67">
        <f t="shared" si="4"/>
        <v>131861.1</v>
      </c>
    </row>
    <row r="16" spans="1:7" x14ac:dyDescent="0.3">
      <c r="A16" s="7" t="s">
        <v>1</v>
      </c>
      <c r="B16" s="8"/>
      <c r="C16" s="17"/>
      <c r="D16" s="17">
        <f t="shared" si="2"/>
        <v>0</v>
      </c>
      <c r="E16" s="17">
        <f t="shared" ref="E16" si="5">D16</f>
        <v>0</v>
      </c>
    </row>
    <row r="17" spans="1:6" s="21" customFormat="1" ht="25.5" x14ac:dyDescent="0.3">
      <c r="A17" s="18" t="s">
        <v>29</v>
      </c>
      <c r="B17" s="48" t="s">
        <v>2</v>
      </c>
      <c r="C17" s="42">
        <v>16159</v>
      </c>
      <c r="D17" s="49">
        <f>C17</f>
        <v>16159</v>
      </c>
      <c r="E17" s="49">
        <f>D17</f>
        <v>16159</v>
      </c>
    </row>
    <row r="18" spans="1:6" s="21" customFormat="1" x14ac:dyDescent="0.3">
      <c r="A18" s="25" t="s">
        <v>4</v>
      </c>
      <c r="B18" s="26" t="s">
        <v>3</v>
      </c>
      <c r="C18" s="39">
        <v>4.5</v>
      </c>
      <c r="D18" s="17">
        <f t="shared" si="2"/>
        <v>4.5</v>
      </c>
      <c r="E18" s="17">
        <f t="shared" ref="E18" si="6">D18</f>
        <v>4.5</v>
      </c>
      <c r="F18" s="69">
        <f>C18+C21+C24+C27</f>
        <v>45.41</v>
      </c>
    </row>
    <row r="19" spans="1:6" s="21" customFormat="1" ht="21.95" customHeight="1" x14ac:dyDescent="0.3">
      <c r="A19" s="25" t="s">
        <v>25</v>
      </c>
      <c r="B19" s="19" t="s">
        <v>26</v>
      </c>
      <c r="C19" s="17">
        <f>C17/12/C18*1000</f>
        <v>299240.74074074073</v>
      </c>
      <c r="D19" s="17">
        <f t="shared" ref="D19:E19" si="7">D17/12/D18*1000</f>
        <v>299240.74074074073</v>
      </c>
      <c r="E19" s="17">
        <f t="shared" si="7"/>
        <v>299240.74074074073</v>
      </c>
    </row>
    <row r="20" spans="1:6" s="21" customFormat="1" ht="25.5" x14ac:dyDescent="0.3">
      <c r="A20" s="18" t="s">
        <v>30</v>
      </c>
      <c r="B20" s="48" t="s">
        <v>2</v>
      </c>
      <c r="C20" s="42">
        <v>83255.8</v>
      </c>
      <c r="D20" s="49">
        <f>C20</f>
        <v>83255.8</v>
      </c>
      <c r="E20" s="49">
        <f>D20</f>
        <v>83255.8</v>
      </c>
    </row>
    <row r="21" spans="1:6" s="21" customFormat="1" x14ac:dyDescent="0.3">
      <c r="A21" s="25" t="s">
        <v>4</v>
      </c>
      <c r="B21" s="26" t="s">
        <v>3</v>
      </c>
      <c r="C21" s="46">
        <v>19.91</v>
      </c>
      <c r="D21" s="17">
        <f t="shared" si="2"/>
        <v>19.91</v>
      </c>
      <c r="E21" s="17">
        <f t="shared" ref="E21" si="8">D21</f>
        <v>19.91</v>
      </c>
    </row>
    <row r="22" spans="1:6" ht="21.95" customHeight="1" x14ac:dyDescent="0.3">
      <c r="A22" s="9" t="s">
        <v>25</v>
      </c>
      <c r="B22" s="6" t="s">
        <v>26</v>
      </c>
      <c r="C22" s="17">
        <f>C20/12/C21*1000</f>
        <v>348467.2693788716</v>
      </c>
      <c r="D22" s="17">
        <f t="shared" si="2"/>
        <v>348467.2693788716</v>
      </c>
      <c r="E22" s="17">
        <f t="shared" ref="E22" si="9">D22</f>
        <v>348467.2693788716</v>
      </c>
    </row>
    <row r="23" spans="1:6" ht="39" x14ac:dyDescent="0.3">
      <c r="A23" s="11" t="s">
        <v>36</v>
      </c>
      <c r="B23" s="47" t="s">
        <v>2</v>
      </c>
      <c r="C23" s="42">
        <v>12220.1</v>
      </c>
      <c r="D23" s="49">
        <f>C23</f>
        <v>12220.1</v>
      </c>
      <c r="E23" s="49">
        <f>D23</f>
        <v>12220.1</v>
      </c>
    </row>
    <row r="24" spans="1:6" x14ac:dyDescent="0.3">
      <c r="A24" s="9" t="s">
        <v>4</v>
      </c>
      <c r="B24" s="10" t="s">
        <v>3</v>
      </c>
      <c r="C24" s="39">
        <v>4.5</v>
      </c>
      <c r="D24" s="17">
        <f t="shared" si="2"/>
        <v>4.5</v>
      </c>
      <c r="E24" s="17">
        <f t="shared" ref="E24:E25" si="10">D24</f>
        <v>4.5</v>
      </c>
    </row>
    <row r="25" spans="1:6" ht="21.95" customHeight="1" x14ac:dyDescent="0.3">
      <c r="A25" s="9" t="s">
        <v>25</v>
      </c>
      <c r="B25" s="6" t="s">
        <v>26</v>
      </c>
      <c r="C25" s="17">
        <f>C23/12/C24*1000</f>
        <v>226298.14814814815</v>
      </c>
      <c r="D25" s="17">
        <f t="shared" ref="D25" si="11">C25</f>
        <v>226298.14814814815</v>
      </c>
      <c r="E25" s="17">
        <f t="shared" si="10"/>
        <v>226298.14814814815</v>
      </c>
    </row>
    <row r="26" spans="1:6" ht="25.5" x14ac:dyDescent="0.3">
      <c r="A26" s="5" t="s">
        <v>23</v>
      </c>
      <c r="B26" s="47" t="s">
        <v>2</v>
      </c>
      <c r="C26" s="42">
        <v>20226.2</v>
      </c>
      <c r="D26" s="49">
        <f>C26</f>
        <v>20226.2</v>
      </c>
      <c r="E26" s="49">
        <f>D26</f>
        <v>20226.2</v>
      </c>
    </row>
    <row r="27" spans="1:6" x14ac:dyDescent="0.3">
      <c r="A27" s="9" t="s">
        <v>4</v>
      </c>
      <c r="B27" s="10" t="s">
        <v>3</v>
      </c>
      <c r="C27" s="39">
        <v>16.5</v>
      </c>
      <c r="D27" s="17">
        <f t="shared" si="2"/>
        <v>16.5</v>
      </c>
      <c r="E27" s="17">
        <f t="shared" ref="E27" si="12">D27</f>
        <v>16.5</v>
      </c>
    </row>
    <row r="28" spans="1:6" ht="21.95" customHeight="1" x14ac:dyDescent="0.3">
      <c r="A28" s="9" t="s">
        <v>25</v>
      </c>
      <c r="B28" s="6" t="s">
        <v>26</v>
      </c>
      <c r="C28" s="17">
        <f>C26/12/C27*1000</f>
        <v>102152.52525252526</v>
      </c>
      <c r="D28" s="17">
        <f t="shared" si="2"/>
        <v>102152.52525252526</v>
      </c>
      <c r="E28" s="17">
        <f t="shared" ref="E28" si="13">D28</f>
        <v>102152.52525252526</v>
      </c>
    </row>
    <row r="29" spans="1:6" ht="25.5" x14ac:dyDescent="0.3">
      <c r="A29" s="5" t="s">
        <v>5</v>
      </c>
      <c r="B29" s="6" t="s">
        <v>2</v>
      </c>
      <c r="C29" s="42">
        <f>C15*11.7444%</f>
        <v>15486.295028400002</v>
      </c>
      <c r="D29" s="49">
        <f t="shared" ref="D29:E33" si="14">C29</f>
        <v>15486.295028400002</v>
      </c>
      <c r="E29" s="49">
        <f t="shared" si="14"/>
        <v>15486.295028400002</v>
      </c>
    </row>
    <row r="30" spans="1:6" ht="36.75" x14ac:dyDescent="0.3">
      <c r="A30" s="11" t="s">
        <v>6</v>
      </c>
      <c r="B30" s="6" t="s">
        <v>2</v>
      </c>
      <c r="C30" s="42">
        <v>7306</v>
      </c>
      <c r="D30" s="49">
        <f t="shared" si="14"/>
        <v>7306</v>
      </c>
      <c r="E30" s="49">
        <f t="shared" si="14"/>
        <v>7306</v>
      </c>
    </row>
    <row r="31" spans="1:6" ht="25.5" x14ac:dyDescent="0.3">
      <c r="A31" s="11" t="s">
        <v>7</v>
      </c>
      <c r="B31" s="6" t="s">
        <v>2</v>
      </c>
      <c r="C31" s="17">
        <v>6000</v>
      </c>
      <c r="D31" s="49">
        <f t="shared" si="14"/>
        <v>6000</v>
      </c>
      <c r="E31" s="49">
        <f t="shared" si="14"/>
        <v>6000</v>
      </c>
    </row>
    <row r="32" spans="1:6" ht="36.75" x14ac:dyDescent="0.3">
      <c r="A32" s="11" t="s">
        <v>8</v>
      </c>
      <c r="B32" s="6" t="s">
        <v>2</v>
      </c>
      <c r="C32" s="42">
        <v>7000</v>
      </c>
      <c r="D32" s="49">
        <f t="shared" si="14"/>
        <v>7000</v>
      </c>
      <c r="E32" s="49">
        <f t="shared" si="14"/>
        <v>7000</v>
      </c>
    </row>
    <row r="33" spans="1:5" ht="38.25" customHeight="1" x14ac:dyDescent="0.3">
      <c r="A33" s="11" t="s">
        <v>9</v>
      </c>
      <c r="B33" s="6" t="s">
        <v>2</v>
      </c>
      <c r="C33" s="42">
        <v>8888</v>
      </c>
      <c r="D33" s="49">
        <f t="shared" si="14"/>
        <v>8888</v>
      </c>
      <c r="E33" s="49">
        <f t="shared" si="14"/>
        <v>8888</v>
      </c>
    </row>
    <row r="34" spans="1:5" x14ac:dyDescent="0.3">
      <c r="C34" s="16">
        <f>C33+C32+C31+C30+C29+C15</f>
        <v>176541.3950284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4"/>
  <sheetViews>
    <sheetView topLeftCell="A9" workbookViewId="0">
      <pane xSplit="2" ySplit="5" topLeftCell="C26" activePane="bottomRight" state="frozen"/>
      <selection activeCell="A9" sqref="A9"/>
      <selection pane="topRight" activeCell="C9" sqref="C9"/>
      <selection pane="bottomLeft" activeCell="A14" sqref="A14"/>
      <selection pane="bottomRight" activeCell="F29" sqref="F29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96" t="s">
        <v>15</v>
      </c>
      <c r="B1" s="96"/>
      <c r="C1" s="96"/>
      <c r="D1" s="96"/>
      <c r="E1" s="96"/>
    </row>
    <row r="2" spans="1:7" x14ac:dyDescent="0.3">
      <c r="A2" s="96" t="s">
        <v>70</v>
      </c>
      <c r="B2" s="96"/>
      <c r="C2" s="96"/>
      <c r="D2" s="96"/>
      <c r="E2" s="96"/>
    </row>
    <row r="3" spans="1:7" x14ac:dyDescent="0.3">
      <c r="A3" s="1"/>
    </row>
    <row r="4" spans="1:7" ht="48.75" customHeight="1" x14ac:dyDescent="0.3">
      <c r="A4" s="102" t="s">
        <v>56</v>
      </c>
      <c r="B4" s="102"/>
      <c r="C4" s="102"/>
      <c r="D4" s="102"/>
      <c r="E4" s="102"/>
    </row>
    <row r="5" spans="1:7" ht="15.75" customHeight="1" x14ac:dyDescent="0.3">
      <c r="A5" s="98" t="s">
        <v>16</v>
      </c>
      <c r="B5" s="98"/>
      <c r="C5" s="98"/>
      <c r="D5" s="98"/>
      <c r="E5" s="98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99" t="s">
        <v>27</v>
      </c>
      <c r="B9" s="100" t="s">
        <v>18</v>
      </c>
      <c r="C9" s="101" t="s">
        <v>67</v>
      </c>
      <c r="D9" s="101"/>
      <c r="E9" s="101"/>
    </row>
    <row r="10" spans="1:7" ht="40.5" x14ac:dyDescent="0.3">
      <c r="A10" s="99"/>
      <c r="B10" s="100"/>
      <c r="C10" s="30" t="s">
        <v>19</v>
      </c>
      <c r="D10" s="30" t="s">
        <v>20</v>
      </c>
      <c r="E10" s="31" t="s">
        <v>14</v>
      </c>
    </row>
    <row r="11" spans="1:7" x14ac:dyDescent="0.3">
      <c r="A11" s="5" t="s">
        <v>21</v>
      </c>
      <c r="B11" s="6" t="s">
        <v>10</v>
      </c>
      <c r="C11" s="45">
        <v>139</v>
      </c>
      <c r="D11" s="45">
        <f>C11</f>
        <v>139</v>
      </c>
      <c r="E11" s="45">
        <v>118</v>
      </c>
    </row>
    <row r="12" spans="1:7" ht="25.5" x14ac:dyDescent="0.3">
      <c r="A12" s="9" t="s">
        <v>24</v>
      </c>
      <c r="B12" s="6" t="s">
        <v>2</v>
      </c>
      <c r="C12" s="17">
        <f>(C13-C32)/C11</f>
        <v>1841.380538592806</v>
      </c>
      <c r="D12" s="17">
        <f t="shared" ref="D12:E12" si="0">(D13-D32)/D11</f>
        <v>1841.380538592806</v>
      </c>
      <c r="E12" s="17">
        <f t="shared" si="0"/>
        <v>2169.0838547830513</v>
      </c>
    </row>
    <row r="13" spans="1:7" ht="25.5" x14ac:dyDescent="0.3">
      <c r="A13" s="5" t="s">
        <v>11</v>
      </c>
      <c r="B13" s="6" t="s">
        <v>2</v>
      </c>
      <c r="C13" s="42">
        <f>C15+C29+C30+C33+C31+C32</f>
        <v>270951.89486440003</v>
      </c>
      <c r="D13" s="42">
        <f t="shared" ref="D13:E13" si="1">D15+D29+D30+D33+D31+D32</f>
        <v>270951.89486440003</v>
      </c>
      <c r="E13" s="42">
        <f t="shared" si="1"/>
        <v>270951.89486440003</v>
      </c>
    </row>
    <row r="14" spans="1:7" x14ac:dyDescent="0.3">
      <c r="A14" s="7" t="s">
        <v>0</v>
      </c>
      <c r="B14" s="8"/>
      <c r="C14" s="17">
        <v>0</v>
      </c>
      <c r="D14" s="32">
        <f t="shared" ref="D14:E28" si="2">C14</f>
        <v>0</v>
      </c>
      <c r="E14" s="32">
        <f t="shared" si="2"/>
        <v>0</v>
      </c>
      <c r="G14" s="16"/>
    </row>
    <row r="15" spans="1:7" ht="25.5" x14ac:dyDescent="0.3">
      <c r="A15" s="65" t="s">
        <v>12</v>
      </c>
      <c r="B15" s="66" t="s">
        <v>2</v>
      </c>
      <c r="C15" s="67">
        <f>C17+C20+C23+C26</f>
        <v>202980.1</v>
      </c>
      <c r="D15" s="67">
        <f t="shared" ref="D15:E15" si="3">D17+D20+D23+D26</f>
        <v>202980.1</v>
      </c>
      <c r="E15" s="67">
        <f t="shared" si="3"/>
        <v>202980.1</v>
      </c>
    </row>
    <row r="16" spans="1:7" x14ac:dyDescent="0.3">
      <c r="A16" s="7" t="s">
        <v>1</v>
      </c>
      <c r="B16" s="8"/>
      <c r="C16" s="17">
        <v>0</v>
      </c>
      <c r="D16" s="32">
        <f t="shared" si="2"/>
        <v>0</v>
      </c>
      <c r="E16" s="32">
        <f t="shared" si="2"/>
        <v>0</v>
      </c>
    </row>
    <row r="17" spans="1:6" s="21" customFormat="1" ht="25.5" x14ac:dyDescent="0.3">
      <c r="A17" s="18" t="s">
        <v>29</v>
      </c>
      <c r="B17" s="48" t="s">
        <v>2</v>
      </c>
      <c r="C17" s="49">
        <v>18874</v>
      </c>
      <c r="D17" s="49">
        <f>C17</f>
        <v>18874</v>
      </c>
      <c r="E17" s="49">
        <f>D17</f>
        <v>18874</v>
      </c>
    </row>
    <row r="18" spans="1:6" s="21" customFormat="1" x14ac:dyDescent="0.3">
      <c r="A18" s="25" t="s">
        <v>4</v>
      </c>
      <c r="B18" s="26" t="s">
        <v>3</v>
      </c>
      <c r="C18" s="37">
        <v>5.5</v>
      </c>
      <c r="D18" s="32">
        <f t="shared" si="2"/>
        <v>5.5</v>
      </c>
      <c r="E18" s="32">
        <f t="shared" si="2"/>
        <v>5.5</v>
      </c>
      <c r="F18" s="69">
        <f>C18+C21+C24+C27</f>
        <v>67.06</v>
      </c>
    </row>
    <row r="19" spans="1:6" s="21" customFormat="1" ht="21.95" customHeight="1" x14ac:dyDescent="0.3">
      <c r="A19" s="25" t="s">
        <v>25</v>
      </c>
      <c r="B19" s="19" t="s">
        <v>26</v>
      </c>
      <c r="C19" s="32">
        <f>C17/C18/12*1000+200</f>
        <v>286169.69696969696</v>
      </c>
      <c r="D19" s="32">
        <f t="shared" si="2"/>
        <v>286169.69696969696</v>
      </c>
      <c r="E19" s="32">
        <f t="shared" si="2"/>
        <v>286169.69696969696</v>
      </c>
    </row>
    <row r="20" spans="1:6" s="21" customFormat="1" ht="25.5" x14ac:dyDescent="0.3">
      <c r="A20" s="18" t="s">
        <v>30</v>
      </c>
      <c r="B20" s="48" t="s">
        <v>2</v>
      </c>
      <c r="C20" s="49">
        <v>142978.5</v>
      </c>
      <c r="D20" s="49">
        <f>C20</f>
        <v>142978.5</v>
      </c>
      <c r="E20" s="49">
        <f>D20</f>
        <v>142978.5</v>
      </c>
    </row>
    <row r="21" spans="1:6" s="21" customFormat="1" x14ac:dyDescent="0.3">
      <c r="A21" s="25" t="s">
        <v>4</v>
      </c>
      <c r="B21" s="26" t="s">
        <v>3</v>
      </c>
      <c r="C21" s="59">
        <v>36.56</v>
      </c>
      <c r="D21" s="32">
        <f t="shared" si="2"/>
        <v>36.56</v>
      </c>
      <c r="E21" s="32">
        <f t="shared" si="2"/>
        <v>36.56</v>
      </c>
    </row>
    <row r="22" spans="1:6" ht="21.95" customHeight="1" x14ac:dyDescent="0.3">
      <c r="A22" s="9" t="s">
        <v>25</v>
      </c>
      <c r="B22" s="6" t="s">
        <v>26</v>
      </c>
      <c r="C22" s="32">
        <f>C20/12/C21*1000</f>
        <v>325899.20678336977</v>
      </c>
      <c r="D22" s="32">
        <f t="shared" si="2"/>
        <v>325899.20678336977</v>
      </c>
      <c r="E22" s="32">
        <f t="shared" si="2"/>
        <v>325899.20678336977</v>
      </c>
    </row>
    <row r="23" spans="1:6" ht="39" x14ac:dyDescent="0.3">
      <c r="A23" s="11" t="s">
        <v>36</v>
      </c>
      <c r="B23" s="47" t="s">
        <v>2</v>
      </c>
      <c r="C23" s="49">
        <v>16492.900000000001</v>
      </c>
      <c r="D23" s="49">
        <f>C23</f>
        <v>16492.900000000001</v>
      </c>
      <c r="E23" s="49">
        <f>D23</f>
        <v>16492.900000000001</v>
      </c>
    </row>
    <row r="24" spans="1:6" x14ac:dyDescent="0.3">
      <c r="A24" s="9" t="s">
        <v>4</v>
      </c>
      <c r="B24" s="10" t="s">
        <v>3</v>
      </c>
      <c r="C24" s="37">
        <v>5</v>
      </c>
      <c r="D24" s="32">
        <f t="shared" si="2"/>
        <v>5</v>
      </c>
      <c r="E24" s="32">
        <f t="shared" si="2"/>
        <v>5</v>
      </c>
    </row>
    <row r="25" spans="1:6" ht="21.95" customHeight="1" x14ac:dyDescent="0.3">
      <c r="A25" s="9" t="s">
        <v>25</v>
      </c>
      <c r="B25" s="6" t="s">
        <v>26</v>
      </c>
      <c r="C25" s="32">
        <f>C23/C24/12*1000</f>
        <v>274881.66666666674</v>
      </c>
      <c r="D25" s="32">
        <f t="shared" si="2"/>
        <v>274881.66666666674</v>
      </c>
      <c r="E25" s="32">
        <f t="shared" si="2"/>
        <v>274881.66666666674</v>
      </c>
    </row>
    <row r="26" spans="1:6" ht="25.5" x14ac:dyDescent="0.3">
      <c r="A26" s="5" t="s">
        <v>23</v>
      </c>
      <c r="B26" s="47" t="s">
        <v>2</v>
      </c>
      <c r="C26" s="49">
        <v>24634.7</v>
      </c>
      <c r="D26" s="49">
        <f>C26</f>
        <v>24634.7</v>
      </c>
      <c r="E26" s="49">
        <f>D26</f>
        <v>24634.7</v>
      </c>
    </row>
    <row r="27" spans="1:6" x14ac:dyDescent="0.3">
      <c r="A27" s="9" t="s">
        <v>4</v>
      </c>
      <c r="B27" s="10" t="s">
        <v>3</v>
      </c>
      <c r="C27" s="37">
        <v>20</v>
      </c>
      <c r="D27" s="32">
        <f t="shared" si="2"/>
        <v>20</v>
      </c>
      <c r="E27" s="32">
        <f t="shared" si="2"/>
        <v>20</v>
      </c>
    </row>
    <row r="28" spans="1:6" ht="21.95" customHeight="1" x14ac:dyDescent="0.3">
      <c r="A28" s="9" t="s">
        <v>25</v>
      </c>
      <c r="B28" s="6" t="s">
        <v>26</v>
      </c>
      <c r="C28" s="32">
        <f>C26/12/C27*1000</f>
        <v>102644.58333333334</v>
      </c>
      <c r="D28" s="32">
        <f t="shared" si="2"/>
        <v>102644.58333333334</v>
      </c>
      <c r="E28" s="32">
        <f t="shared" si="2"/>
        <v>102644.58333333334</v>
      </c>
    </row>
    <row r="29" spans="1:6" ht="25.5" x14ac:dyDescent="0.3">
      <c r="A29" s="5" t="s">
        <v>5</v>
      </c>
      <c r="B29" s="6" t="s">
        <v>2</v>
      </c>
      <c r="C29" s="42">
        <f>C15*11.7444%</f>
        <v>23838.794864400003</v>
      </c>
      <c r="D29" s="49">
        <f>C29</f>
        <v>23838.794864400003</v>
      </c>
      <c r="E29" s="49">
        <f>D29</f>
        <v>23838.794864400003</v>
      </c>
    </row>
    <row r="30" spans="1:6" ht="36.75" x14ac:dyDescent="0.3">
      <c r="A30" s="11" t="s">
        <v>6</v>
      </c>
      <c r="B30" s="6" t="s">
        <v>2</v>
      </c>
      <c r="C30" s="42">
        <v>9203</v>
      </c>
      <c r="D30" s="49">
        <f>C30</f>
        <v>9203</v>
      </c>
      <c r="E30" s="49">
        <f>D30</f>
        <v>9203</v>
      </c>
    </row>
    <row r="31" spans="1:6" ht="25.5" x14ac:dyDescent="0.3">
      <c r="A31" s="11" t="s">
        <v>7</v>
      </c>
      <c r="B31" s="6" t="s">
        <v>2</v>
      </c>
      <c r="C31" s="17">
        <v>6000</v>
      </c>
      <c r="D31" s="17">
        <v>6000</v>
      </c>
      <c r="E31" s="17">
        <v>6000</v>
      </c>
    </row>
    <row r="32" spans="1:6" ht="36.75" x14ac:dyDescent="0.3">
      <c r="A32" s="11" t="s">
        <v>8</v>
      </c>
      <c r="B32" s="6" t="s">
        <v>2</v>
      </c>
      <c r="C32" s="42">
        <v>15000</v>
      </c>
      <c r="D32" s="49">
        <f>C32</f>
        <v>15000</v>
      </c>
      <c r="E32" s="49">
        <f>D32</f>
        <v>15000</v>
      </c>
    </row>
    <row r="33" spans="1:5" ht="38.25" customHeight="1" x14ac:dyDescent="0.3">
      <c r="A33" s="11" t="s">
        <v>9</v>
      </c>
      <c r="B33" s="6" t="s">
        <v>2</v>
      </c>
      <c r="C33" s="42">
        <v>13930</v>
      </c>
      <c r="D33" s="49">
        <f>C33</f>
        <v>13930</v>
      </c>
      <c r="E33" s="49">
        <f>D33</f>
        <v>13930</v>
      </c>
    </row>
    <row r="34" spans="1:5" x14ac:dyDescent="0.3">
      <c r="C34" s="16">
        <f>C33+C32+C31+C30+C29+C15</f>
        <v>270951.89486440003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4"/>
  <sheetViews>
    <sheetView topLeftCell="A9" workbookViewId="0">
      <pane xSplit="2" ySplit="5" topLeftCell="C29" activePane="bottomRight" state="frozen"/>
      <selection activeCell="A9" sqref="A9"/>
      <selection pane="topRight" activeCell="C9" sqref="C9"/>
      <selection pane="bottomLeft" activeCell="A14" sqref="A14"/>
      <selection pane="bottomRight" activeCell="F31" sqref="F3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4" width="13.7109375" style="16" customWidth="1"/>
    <col min="5" max="5" width="13.5703125" style="16" customWidth="1"/>
    <col min="6" max="7" width="12" style="2" customWidth="1"/>
    <col min="8" max="16384" width="9.140625" style="2"/>
  </cols>
  <sheetData>
    <row r="1" spans="1:7" x14ac:dyDescent="0.3">
      <c r="A1" s="96" t="s">
        <v>15</v>
      </c>
      <c r="B1" s="96"/>
      <c r="C1" s="96"/>
      <c r="D1" s="96"/>
      <c r="E1" s="96"/>
    </row>
    <row r="2" spans="1:7" x14ac:dyDescent="0.3">
      <c r="A2" s="96" t="s">
        <v>70</v>
      </c>
      <c r="B2" s="96"/>
      <c r="C2" s="96"/>
      <c r="D2" s="96"/>
      <c r="E2" s="96"/>
    </row>
    <row r="3" spans="1:7" x14ac:dyDescent="0.3">
      <c r="A3" s="1"/>
    </row>
    <row r="4" spans="1:7" ht="48" customHeight="1" x14ac:dyDescent="0.3">
      <c r="A4" s="102" t="s">
        <v>55</v>
      </c>
      <c r="B4" s="102"/>
      <c r="C4" s="102"/>
      <c r="D4" s="102"/>
      <c r="E4" s="102"/>
    </row>
    <row r="5" spans="1:7" ht="15.75" customHeight="1" x14ac:dyDescent="0.3">
      <c r="A5" s="98" t="s">
        <v>16</v>
      </c>
      <c r="B5" s="98"/>
      <c r="C5" s="98"/>
      <c r="D5" s="98"/>
      <c r="E5" s="98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99" t="s">
        <v>27</v>
      </c>
      <c r="B9" s="100" t="s">
        <v>18</v>
      </c>
      <c r="C9" s="101" t="s">
        <v>67</v>
      </c>
      <c r="D9" s="101"/>
      <c r="E9" s="101"/>
    </row>
    <row r="10" spans="1:7" ht="40.5" x14ac:dyDescent="0.3">
      <c r="A10" s="99"/>
      <c r="B10" s="100"/>
      <c r="C10" s="30" t="s">
        <v>19</v>
      </c>
      <c r="D10" s="30" t="s">
        <v>20</v>
      </c>
      <c r="E10" s="31" t="s">
        <v>14</v>
      </c>
      <c r="F10" s="2" t="s">
        <v>31</v>
      </c>
    </row>
    <row r="11" spans="1:7" x14ac:dyDescent="0.3">
      <c r="A11" s="5" t="s">
        <v>21</v>
      </c>
      <c r="B11" s="6" t="s">
        <v>10</v>
      </c>
      <c r="C11" s="45">
        <v>60</v>
      </c>
      <c r="D11" s="45">
        <f>C11</f>
        <v>60</v>
      </c>
      <c r="E11" s="45">
        <v>56</v>
      </c>
    </row>
    <row r="12" spans="1:7" ht="25.5" x14ac:dyDescent="0.3">
      <c r="A12" s="9" t="s">
        <v>37</v>
      </c>
      <c r="B12" s="6" t="s">
        <v>2</v>
      </c>
      <c r="C12" s="17">
        <f>(C13-C32)/C11</f>
        <v>2770.5729950866662</v>
      </c>
      <c r="D12" s="17">
        <f t="shared" ref="D12:E12" si="0">(D13-D32)/D11</f>
        <v>2770.5729950866662</v>
      </c>
      <c r="E12" s="17">
        <f t="shared" si="0"/>
        <v>2968.4710661642853</v>
      </c>
    </row>
    <row r="13" spans="1:7" ht="25.5" x14ac:dyDescent="0.3">
      <c r="A13" s="5" t="s">
        <v>11</v>
      </c>
      <c r="B13" s="6" t="s">
        <v>2</v>
      </c>
      <c r="C13" s="55">
        <f>C15+C29+C30+C33+C31+C32</f>
        <v>177150.37970519997</v>
      </c>
      <c r="D13" s="55">
        <f t="shared" ref="D13:E13" si="1">D15+D29+D30+D33+D31+D32</f>
        <v>177150.37970519997</v>
      </c>
      <c r="E13" s="55">
        <f t="shared" si="1"/>
        <v>177150.37970519997</v>
      </c>
    </row>
    <row r="14" spans="1:7" x14ac:dyDescent="0.3">
      <c r="A14" s="7" t="s">
        <v>0</v>
      </c>
      <c r="B14" s="8"/>
      <c r="C14" s="17"/>
      <c r="D14" s="17">
        <f t="shared" ref="D14:E28" si="2">C14</f>
        <v>0</v>
      </c>
      <c r="E14" s="17">
        <f t="shared" si="2"/>
        <v>0</v>
      </c>
      <c r="G14" s="16"/>
    </row>
    <row r="15" spans="1:7" ht="25.5" x14ac:dyDescent="0.3">
      <c r="A15" s="65" t="s">
        <v>12</v>
      </c>
      <c r="B15" s="66" t="s">
        <v>2</v>
      </c>
      <c r="C15" s="67">
        <f>C17+C20+C23+C26</f>
        <v>141438.29999999999</v>
      </c>
      <c r="D15" s="67">
        <f t="shared" ref="D15:E15" si="3">D17+D20+D23+D26</f>
        <v>141438.29999999999</v>
      </c>
      <c r="E15" s="67">
        <f t="shared" si="3"/>
        <v>141438.29999999999</v>
      </c>
    </row>
    <row r="16" spans="1:7" x14ac:dyDescent="0.3">
      <c r="A16" s="7" t="s">
        <v>1</v>
      </c>
      <c r="B16" s="8"/>
      <c r="C16" s="17"/>
      <c r="D16" s="17">
        <f t="shared" si="2"/>
        <v>0</v>
      </c>
      <c r="E16" s="17">
        <f t="shared" si="2"/>
        <v>0</v>
      </c>
    </row>
    <row r="17" spans="1:6" s="21" customFormat="1" ht="25.5" x14ac:dyDescent="0.3">
      <c r="A17" s="18" t="s">
        <v>29</v>
      </c>
      <c r="B17" s="48" t="s">
        <v>2</v>
      </c>
      <c r="C17" s="49">
        <v>17572.2</v>
      </c>
      <c r="D17" s="49">
        <f>C17</f>
        <v>17572.2</v>
      </c>
      <c r="E17" s="49">
        <f>D17</f>
        <v>17572.2</v>
      </c>
    </row>
    <row r="18" spans="1:6" s="21" customFormat="1" x14ac:dyDescent="0.3">
      <c r="A18" s="25" t="s">
        <v>4</v>
      </c>
      <c r="B18" s="26" t="s">
        <v>3</v>
      </c>
      <c r="C18" s="37">
        <v>5</v>
      </c>
      <c r="D18" s="17">
        <f t="shared" si="2"/>
        <v>5</v>
      </c>
      <c r="E18" s="17">
        <f t="shared" si="2"/>
        <v>5</v>
      </c>
      <c r="F18" s="69">
        <f>C18+C21+C24+C27</f>
        <v>45.06</v>
      </c>
    </row>
    <row r="19" spans="1:6" s="21" customFormat="1" ht="21.95" customHeight="1" x14ac:dyDescent="0.3">
      <c r="A19" s="25" t="s">
        <v>25</v>
      </c>
      <c r="B19" s="19" t="s">
        <v>26</v>
      </c>
      <c r="C19" s="32">
        <f>C17/C18/12*1000+200</f>
        <v>293070</v>
      </c>
      <c r="D19" s="17">
        <f t="shared" si="2"/>
        <v>293070</v>
      </c>
      <c r="E19" s="17">
        <f t="shared" si="2"/>
        <v>293070</v>
      </c>
    </row>
    <row r="20" spans="1:6" s="21" customFormat="1" ht="25.5" x14ac:dyDescent="0.3">
      <c r="A20" s="18" t="s">
        <v>30</v>
      </c>
      <c r="B20" s="48" t="s">
        <v>2</v>
      </c>
      <c r="C20" s="49">
        <v>95259</v>
      </c>
      <c r="D20" s="49">
        <f>C20</f>
        <v>95259</v>
      </c>
      <c r="E20" s="49">
        <f>D20</f>
        <v>95259</v>
      </c>
    </row>
    <row r="21" spans="1:6" x14ac:dyDescent="0.3">
      <c r="A21" s="9" t="s">
        <v>4</v>
      </c>
      <c r="B21" s="10" t="s">
        <v>3</v>
      </c>
      <c r="C21" s="59">
        <v>24.06</v>
      </c>
      <c r="D21" s="17">
        <f t="shared" si="2"/>
        <v>24.06</v>
      </c>
      <c r="E21" s="17">
        <f t="shared" si="2"/>
        <v>24.06</v>
      </c>
    </row>
    <row r="22" spans="1:6" ht="21.95" customHeight="1" x14ac:dyDescent="0.3">
      <c r="A22" s="9" t="s">
        <v>25</v>
      </c>
      <c r="B22" s="6" t="s">
        <v>26</v>
      </c>
      <c r="C22" s="32">
        <f>C20/12/C21*1000</f>
        <v>329935.57772236079</v>
      </c>
      <c r="D22" s="17">
        <f t="shared" si="2"/>
        <v>329935.57772236079</v>
      </c>
      <c r="E22" s="17">
        <f t="shared" si="2"/>
        <v>329935.57772236079</v>
      </c>
    </row>
    <row r="23" spans="1:6" ht="39" x14ac:dyDescent="0.3">
      <c r="A23" s="11" t="s">
        <v>36</v>
      </c>
      <c r="B23" s="47" t="s">
        <v>2</v>
      </c>
      <c r="C23" s="49">
        <v>15018.2</v>
      </c>
      <c r="D23" s="49">
        <f>C23</f>
        <v>15018.2</v>
      </c>
      <c r="E23" s="49">
        <f>D23</f>
        <v>15018.2</v>
      </c>
    </row>
    <row r="24" spans="1:6" x14ac:dyDescent="0.3">
      <c r="A24" s="9" t="s">
        <v>4</v>
      </c>
      <c r="B24" s="10" t="s">
        <v>3</v>
      </c>
      <c r="C24" s="37">
        <v>5.5</v>
      </c>
      <c r="D24" s="17">
        <f t="shared" si="2"/>
        <v>5.5</v>
      </c>
      <c r="E24" s="17">
        <f t="shared" si="2"/>
        <v>5.5</v>
      </c>
    </row>
    <row r="25" spans="1:6" ht="21.95" customHeight="1" x14ac:dyDescent="0.3">
      <c r="A25" s="9" t="s">
        <v>25</v>
      </c>
      <c r="B25" s="6" t="s">
        <v>26</v>
      </c>
      <c r="C25" s="32">
        <f>C23/C24/12*1000</f>
        <v>227548.48484848483</v>
      </c>
      <c r="D25" s="17">
        <f t="shared" si="2"/>
        <v>227548.48484848483</v>
      </c>
      <c r="E25" s="17">
        <f t="shared" si="2"/>
        <v>227548.48484848483</v>
      </c>
    </row>
    <row r="26" spans="1:6" ht="25.5" x14ac:dyDescent="0.3">
      <c r="A26" s="5" t="s">
        <v>23</v>
      </c>
      <c r="B26" s="47" t="s">
        <v>2</v>
      </c>
      <c r="C26" s="49">
        <v>13588.9</v>
      </c>
      <c r="D26" s="49">
        <f>C26</f>
        <v>13588.9</v>
      </c>
      <c r="E26" s="49">
        <f>D26</f>
        <v>13588.9</v>
      </c>
    </row>
    <row r="27" spans="1:6" x14ac:dyDescent="0.3">
      <c r="A27" s="9" t="s">
        <v>4</v>
      </c>
      <c r="B27" s="10" t="s">
        <v>3</v>
      </c>
      <c r="C27" s="37">
        <v>10.5</v>
      </c>
      <c r="D27" s="17">
        <f t="shared" si="2"/>
        <v>10.5</v>
      </c>
      <c r="E27" s="17">
        <f t="shared" si="2"/>
        <v>10.5</v>
      </c>
    </row>
    <row r="28" spans="1:6" ht="21.95" customHeight="1" x14ac:dyDescent="0.3">
      <c r="A28" s="9" t="s">
        <v>25</v>
      </c>
      <c r="B28" s="6" t="s">
        <v>26</v>
      </c>
      <c r="C28" s="32">
        <f>C26/12/C27*1000</f>
        <v>107848.41269841271</v>
      </c>
      <c r="D28" s="17">
        <f t="shared" si="2"/>
        <v>107848.41269841271</v>
      </c>
      <c r="E28" s="17">
        <f t="shared" si="2"/>
        <v>107848.41269841271</v>
      </c>
    </row>
    <row r="29" spans="1:6" ht="25.5" x14ac:dyDescent="0.3">
      <c r="A29" s="5" t="s">
        <v>5</v>
      </c>
      <c r="B29" s="6" t="s">
        <v>2</v>
      </c>
      <c r="C29" s="42">
        <f>C15*11.7444%</f>
        <v>16611.079705199998</v>
      </c>
      <c r="D29" s="49">
        <f>C29</f>
        <v>16611.079705199998</v>
      </c>
      <c r="E29" s="49">
        <f>D29</f>
        <v>16611.079705199998</v>
      </c>
    </row>
    <row r="30" spans="1:6" ht="36.75" x14ac:dyDescent="0.3">
      <c r="A30" s="11" t="s">
        <v>6</v>
      </c>
      <c r="B30" s="6" t="s">
        <v>2</v>
      </c>
      <c r="C30" s="42">
        <v>1696</v>
      </c>
      <c r="D30" s="49">
        <f>C30</f>
        <v>1696</v>
      </c>
      <c r="E30" s="49">
        <f>D30</f>
        <v>1696</v>
      </c>
    </row>
    <row r="31" spans="1:6" ht="25.5" x14ac:dyDescent="0.3">
      <c r="A31" s="11" t="s">
        <v>7</v>
      </c>
      <c r="B31" s="6" t="s">
        <v>2</v>
      </c>
      <c r="C31" s="17">
        <v>1300</v>
      </c>
      <c r="D31" s="17">
        <v>1300</v>
      </c>
      <c r="E31" s="17">
        <v>1300</v>
      </c>
    </row>
    <row r="32" spans="1:6" ht="36.75" x14ac:dyDescent="0.3">
      <c r="A32" s="11" t="s">
        <v>8</v>
      </c>
      <c r="B32" s="6" t="s">
        <v>2</v>
      </c>
      <c r="C32" s="42">
        <v>10916</v>
      </c>
      <c r="D32" s="49">
        <f>C32</f>
        <v>10916</v>
      </c>
      <c r="E32" s="49">
        <f>D32</f>
        <v>10916</v>
      </c>
    </row>
    <row r="33" spans="1:5" ht="58.5" customHeight="1" x14ac:dyDescent="0.3">
      <c r="A33" s="11" t="s">
        <v>9</v>
      </c>
      <c r="B33" s="6" t="s">
        <v>2</v>
      </c>
      <c r="C33" s="42">
        <v>5189</v>
      </c>
      <c r="D33" s="49">
        <f>C33</f>
        <v>5189</v>
      </c>
      <c r="E33" s="49">
        <f>D33</f>
        <v>5189</v>
      </c>
    </row>
    <row r="34" spans="1:5" x14ac:dyDescent="0.3">
      <c r="C34" s="16">
        <f>C33+C32+C31+C30+C29+C15</f>
        <v>177150.37970519997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4"/>
  <sheetViews>
    <sheetView topLeftCell="A9" workbookViewId="0">
      <pane xSplit="2" ySplit="5" topLeftCell="C29" activePane="bottomRight" state="frozen"/>
      <selection activeCell="A9" sqref="A9"/>
      <selection pane="topRight" activeCell="C9" sqref="C9"/>
      <selection pane="bottomLeft" activeCell="A14" sqref="A14"/>
      <selection pane="bottomRight" activeCell="G33" sqref="G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96" t="s">
        <v>15</v>
      </c>
      <c r="B1" s="96"/>
      <c r="C1" s="96"/>
      <c r="D1" s="96"/>
      <c r="E1" s="96"/>
    </row>
    <row r="2" spans="1:7" x14ac:dyDescent="0.3">
      <c r="A2" s="96" t="s">
        <v>70</v>
      </c>
      <c r="B2" s="96"/>
      <c r="C2" s="96"/>
      <c r="D2" s="96"/>
      <c r="E2" s="96"/>
    </row>
    <row r="3" spans="1:7" x14ac:dyDescent="0.3">
      <c r="A3" s="1"/>
    </row>
    <row r="4" spans="1:7" ht="57" customHeight="1" x14ac:dyDescent="0.3">
      <c r="A4" s="102" t="s">
        <v>54</v>
      </c>
      <c r="B4" s="102"/>
      <c r="C4" s="102"/>
      <c r="D4" s="102"/>
      <c r="E4" s="102"/>
    </row>
    <row r="5" spans="1:7" ht="15.75" customHeight="1" x14ac:dyDescent="0.3">
      <c r="A5" s="98" t="s">
        <v>16</v>
      </c>
      <c r="B5" s="98"/>
      <c r="C5" s="98"/>
      <c r="D5" s="98"/>
      <c r="E5" s="98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99" t="s">
        <v>27</v>
      </c>
      <c r="B9" s="100" t="s">
        <v>18</v>
      </c>
      <c r="C9" s="101" t="s">
        <v>67</v>
      </c>
      <c r="D9" s="101"/>
      <c r="E9" s="101"/>
    </row>
    <row r="10" spans="1:7" ht="40.5" x14ac:dyDescent="0.3">
      <c r="A10" s="99"/>
      <c r="B10" s="100"/>
      <c r="C10" s="30" t="s">
        <v>19</v>
      </c>
      <c r="D10" s="30" t="s">
        <v>20</v>
      </c>
      <c r="E10" s="31" t="s">
        <v>14</v>
      </c>
    </row>
    <row r="11" spans="1:7" x14ac:dyDescent="0.3">
      <c r="A11" s="5" t="s">
        <v>21</v>
      </c>
      <c r="B11" s="6" t="s">
        <v>10</v>
      </c>
      <c r="C11" s="45">
        <v>53</v>
      </c>
      <c r="D11" s="45">
        <f>C11</f>
        <v>53</v>
      </c>
      <c r="E11" s="45">
        <v>51</v>
      </c>
    </row>
    <row r="12" spans="1:7" ht="25.5" x14ac:dyDescent="0.3">
      <c r="A12" s="9" t="s">
        <v>24</v>
      </c>
      <c r="B12" s="6" t="s">
        <v>2</v>
      </c>
      <c r="C12" s="17">
        <f>(C13-C32)/C11</f>
        <v>2902.7131155924526</v>
      </c>
      <c r="D12" s="17">
        <f t="shared" ref="D12:E12" si="0">(D13-D32)/D11</f>
        <v>2902.7131155924526</v>
      </c>
      <c r="E12" s="17">
        <f t="shared" si="0"/>
        <v>3016.5450024784309</v>
      </c>
    </row>
    <row r="13" spans="1:7" ht="25.5" x14ac:dyDescent="0.3">
      <c r="A13" s="5" t="s">
        <v>11</v>
      </c>
      <c r="B13" s="6" t="s">
        <v>2</v>
      </c>
      <c r="C13" s="42">
        <f>C15+C29+C30+C33+C31+C32</f>
        <v>162843.79512639999</v>
      </c>
      <c r="D13" s="42">
        <f t="shared" ref="D13:E13" si="1">D15+D29+D30+D33+D31+D32</f>
        <v>162843.79512639999</v>
      </c>
      <c r="E13" s="42">
        <f t="shared" si="1"/>
        <v>162843.79512639999</v>
      </c>
    </row>
    <row r="14" spans="1:7" x14ac:dyDescent="0.3">
      <c r="A14" s="7" t="s">
        <v>0</v>
      </c>
      <c r="B14" s="8"/>
      <c r="C14" s="17"/>
      <c r="D14" s="32">
        <f t="shared" ref="D14:E32" si="2">C14</f>
        <v>0</v>
      </c>
      <c r="E14" s="32">
        <f t="shared" si="2"/>
        <v>0</v>
      </c>
      <c r="G14" s="16"/>
    </row>
    <row r="15" spans="1:7" ht="25.5" x14ac:dyDescent="0.3">
      <c r="A15" s="65" t="s">
        <v>12</v>
      </c>
      <c r="B15" s="66" t="s">
        <v>2</v>
      </c>
      <c r="C15" s="67">
        <f>C17+C20+C23+C26</f>
        <v>120765.59999999998</v>
      </c>
      <c r="D15" s="67">
        <f t="shared" ref="D15:E15" si="3">D17+D20+D23+D26</f>
        <v>120765.59999999998</v>
      </c>
      <c r="E15" s="67">
        <f t="shared" si="3"/>
        <v>120765.59999999998</v>
      </c>
    </row>
    <row r="16" spans="1:7" x14ac:dyDescent="0.3">
      <c r="A16" s="7" t="s">
        <v>1</v>
      </c>
      <c r="B16" s="8"/>
      <c r="C16" s="17"/>
      <c r="D16" s="32">
        <f t="shared" si="2"/>
        <v>0</v>
      </c>
      <c r="E16" s="32">
        <f t="shared" si="2"/>
        <v>0</v>
      </c>
    </row>
    <row r="17" spans="1:6" s="21" customFormat="1" ht="25.5" x14ac:dyDescent="0.3">
      <c r="A17" s="18" t="s">
        <v>29</v>
      </c>
      <c r="B17" s="48" t="s">
        <v>2</v>
      </c>
      <c r="C17" s="49">
        <v>13463.2</v>
      </c>
      <c r="D17" s="49">
        <f>C17</f>
        <v>13463.2</v>
      </c>
      <c r="E17" s="49">
        <f>D17</f>
        <v>13463.2</v>
      </c>
    </row>
    <row r="18" spans="1:6" s="21" customFormat="1" x14ac:dyDescent="0.3">
      <c r="A18" s="25" t="s">
        <v>4</v>
      </c>
      <c r="B18" s="26" t="s">
        <v>3</v>
      </c>
      <c r="C18" s="32">
        <v>4.5</v>
      </c>
      <c r="D18" s="32">
        <f t="shared" si="2"/>
        <v>4.5</v>
      </c>
      <c r="E18" s="32">
        <f t="shared" si="2"/>
        <v>4.5</v>
      </c>
      <c r="F18" s="69">
        <f>C18+C21+C24+C27</f>
        <v>43.94</v>
      </c>
    </row>
    <row r="19" spans="1:6" s="21" customFormat="1" ht="21.95" customHeight="1" x14ac:dyDescent="0.3">
      <c r="A19" s="25" t="s">
        <v>25</v>
      </c>
      <c r="B19" s="19" t="s">
        <v>26</v>
      </c>
      <c r="C19" s="32">
        <f>C17/C18/12*1000+200</f>
        <v>249518.51851851854</v>
      </c>
      <c r="D19" s="32">
        <f t="shared" si="2"/>
        <v>249518.51851851854</v>
      </c>
      <c r="E19" s="32">
        <f t="shared" si="2"/>
        <v>249518.51851851854</v>
      </c>
    </row>
    <row r="20" spans="1:6" s="21" customFormat="1" ht="25.5" x14ac:dyDescent="0.3">
      <c r="A20" s="18" t="s">
        <v>30</v>
      </c>
      <c r="B20" s="48" t="s">
        <v>2</v>
      </c>
      <c r="C20" s="49">
        <v>74191.899999999994</v>
      </c>
      <c r="D20" s="49">
        <f>C20</f>
        <v>74191.899999999994</v>
      </c>
      <c r="E20" s="49">
        <f>D20</f>
        <v>74191.899999999994</v>
      </c>
    </row>
    <row r="21" spans="1:6" s="21" customFormat="1" x14ac:dyDescent="0.3">
      <c r="A21" s="25" t="s">
        <v>4</v>
      </c>
      <c r="B21" s="26" t="s">
        <v>3</v>
      </c>
      <c r="C21" s="60">
        <v>17.940000000000001</v>
      </c>
      <c r="D21" s="32">
        <f t="shared" si="2"/>
        <v>17.940000000000001</v>
      </c>
      <c r="E21" s="32">
        <f t="shared" si="2"/>
        <v>17.940000000000001</v>
      </c>
    </row>
    <row r="22" spans="1:6" ht="21.95" customHeight="1" x14ac:dyDescent="0.3">
      <c r="A22" s="9" t="s">
        <v>25</v>
      </c>
      <c r="B22" s="6" t="s">
        <v>26</v>
      </c>
      <c r="C22" s="32">
        <f>C20/12/C21*1000</f>
        <v>344629.78446674097</v>
      </c>
      <c r="D22" s="32">
        <f t="shared" si="2"/>
        <v>344629.78446674097</v>
      </c>
      <c r="E22" s="32">
        <f t="shared" si="2"/>
        <v>344629.78446674097</v>
      </c>
    </row>
    <row r="23" spans="1:6" ht="39" x14ac:dyDescent="0.3">
      <c r="A23" s="11" t="s">
        <v>36</v>
      </c>
      <c r="B23" s="47" t="s">
        <v>2</v>
      </c>
      <c r="C23" s="49">
        <v>13650.4</v>
      </c>
      <c r="D23" s="49">
        <f>C23</f>
        <v>13650.4</v>
      </c>
      <c r="E23" s="49">
        <f>D23</f>
        <v>13650.4</v>
      </c>
    </row>
    <row r="24" spans="1:6" x14ac:dyDescent="0.3">
      <c r="A24" s="9" t="s">
        <v>4</v>
      </c>
      <c r="B24" s="10" t="s">
        <v>3</v>
      </c>
      <c r="C24" s="32">
        <v>5.5</v>
      </c>
      <c r="D24" s="32">
        <f t="shared" si="2"/>
        <v>5.5</v>
      </c>
      <c r="E24" s="32">
        <f t="shared" si="2"/>
        <v>5.5</v>
      </c>
    </row>
    <row r="25" spans="1:6" ht="21.95" customHeight="1" x14ac:dyDescent="0.3">
      <c r="A25" s="9" t="s">
        <v>25</v>
      </c>
      <c r="B25" s="6" t="s">
        <v>26</v>
      </c>
      <c r="C25" s="32">
        <f>C23/C24/12*1000</f>
        <v>206824.24242424243</v>
      </c>
      <c r="D25" s="32">
        <f t="shared" si="2"/>
        <v>206824.24242424243</v>
      </c>
      <c r="E25" s="32">
        <f t="shared" si="2"/>
        <v>206824.24242424243</v>
      </c>
    </row>
    <row r="26" spans="1:6" ht="25.5" x14ac:dyDescent="0.3">
      <c r="A26" s="5" t="s">
        <v>23</v>
      </c>
      <c r="B26" s="47" t="s">
        <v>2</v>
      </c>
      <c r="C26" s="49">
        <v>19460.099999999999</v>
      </c>
      <c r="D26" s="49">
        <f>C26</f>
        <v>19460.099999999999</v>
      </c>
      <c r="E26" s="49">
        <f>D26</f>
        <v>19460.099999999999</v>
      </c>
    </row>
    <row r="27" spans="1:6" x14ac:dyDescent="0.3">
      <c r="A27" s="9" t="s">
        <v>4</v>
      </c>
      <c r="B27" s="10" t="s">
        <v>3</v>
      </c>
      <c r="C27" s="32">
        <v>16</v>
      </c>
      <c r="D27" s="32">
        <f t="shared" si="2"/>
        <v>16</v>
      </c>
      <c r="E27" s="32">
        <f t="shared" si="2"/>
        <v>16</v>
      </c>
    </row>
    <row r="28" spans="1:6" ht="21.95" customHeight="1" x14ac:dyDescent="0.3">
      <c r="A28" s="9" t="s">
        <v>25</v>
      </c>
      <c r="B28" s="6" t="s">
        <v>26</v>
      </c>
      <c r="C28" s="32">
        <f>C26/12/C27*1000</f>
        <v>101354.6875</v>
      </c>
      <c r="D28" s="32">
        <f t="shared" si="2"/>
        <v>101354.6875</v>
      </c>
      <c r="E28" s="32">
        <f t="shared" si="2"/>
        <v>101354.6875</v>
      </c>
    </row>
    <row r="29" spans="1:6" ht="25.5" x14ac:dyDescent="0.3">
      <c r="A29" s="5" t="s">
        <v>5</v>
      </c>
      <c r="B29" s="6" t="s">
        <v>2</v>
      </c>
      <c r="C29" s="42">
        <f>C15*11.7444%</f>
        <v>14183.195126399998</v>
      </c>
      <c r="D29" s="49">
        <f t="shared" ref="D29:E31" si="4">C29</f>
        <v>14183.195126399998</v>
      </c>
      <c r="E29" s="49">
        <f t="shared" si="4"/>
        <v>14183.195126399998</v>
      </c>
    </row>
    <row r="30" spans="1:6" ht="36.75" x14ac:dyDescent="0.3">
      <c r="A30" s="11" t="s">
        <v>6</v>
      </c>
      <c r="B30" s="6" t="s">
        <v>2</v>
      </c>
      <c r="C30" s="42">
        <v>6567</v>
      </c>
      <c r="D30" s="49">
        <f t="shared" si="4"/>
        <v>6567</v>
      </c>
      <c r="E30" s="49">
        <f t="shared" si="4"/>
        <v>6567</v>
      </c>
    </row>
    <row r="31" spans="1:6" ht="25.5" x14ac:dyDescent="0.3">
      <c r="A31" s="11" t="s">
        <v>7</v>
      </c>
      <c r="B31" s="6" t="s">
        <v>2</v>
      </c>
      <c r="C31" s="42">
        <v>5952</v>
      </c>
      <c r="D31" s="49">
        <f t="shared" si="4"/>
        <v>5952</v>
      </c>
      <c r="E31" s="49">
        <f t="shared" si="4"/>
        <v>5952</v>
      </c>
    </row>
    <row r="32" spans="1:6" ht="36.75" x14ac:dyDescent="0.3">
      <c r="A32" s="11" t="s">
        <v>8</v>
      </c>
      <c r="B32" s="6" t="s">
        <v>2</v>
      </c>
      <c r="C32" s="42">
        <v>9000</v>
      </c>
      <c r="D32" s="49">
        <f t="shared" si="2"/>
        <v>9000</v>
      </c>
      <c r="E32" s="49">
        <f t="shared" si="2"/>
        <v>9000</v>
      </c>
    </row>
    <row r="33" spans="1:5" ht="38.25" customHeight="1" x14ac:dyDescent="0.3">
      <c r="A33" s="11" t="s">
        <v>9</v>
      </c>
      <c r="B33" s="6" t="s">
        <v>2</v>
      </c>
      <c r="C33" s="42">
        <v>6376</v>
      </c>
      <c r="D33" s="49">
        <f>C33</f>
        <v>6376</v>
      </c>
      <c r="E33" s="49">
        <f>D33</f>
        <v>6376</v>
      </c>
    </row>
    <row r="34" spans="1:5" x14ac:dyDescent="0.3">
      <c r="C34" s="16">
        <f>C33+C32+C31+C30+C29+C15</f>
        <v>162843.79512639996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4"/>
  <sheetViews>
    <sheetView topLeftCell="A9" workbookViewId="0">
      <pane xSplit="2" ySplit="5" topLeftCell="C29" activePane="bottomRight" state="frozen"/>
      <selection activeCell="A9" sqref="A9"/>
      <selection pane="topRight" activeCell="C9" sqref="C9"/>
      <selection pane="bottomLeft" activeCell="A14" sqref="A14"/>
      <selection pane="bottomRight" activeCell="F33" sqref="F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96" t="s">
        <v>15</v>
      </c>
      <c r="B1" s="96"/>
      <c r="C1" s="96"/>
      <c r="D1" s="96"/>
      <c r="E1" s="96"/>
    </row>
    <row r="2" spans="1:7" x14ac:dyDescent="0.3">
      <c r="A2" s="96" t="s">
        <v>70</v>
      </c>
      <c r="B2" s="96"/>
      <c r="C2" s="96"/>
      <c r="D2" s="96"/>
      <c r="E2" s="96"/>
    </row>
    <row r="3" spans="1:7" x14ac:dyDescent="0.3">
      <c r="A3" s="1"/>
    </row>
    <row r="4" spans="1:7" ht="44.25" customHeight="1" x14ac:dyDescent="0.3">
      <c r="A4" s="102" t="s">
        <v>53</v>
      </c>
      <c r="B4" s="102"/>
      <c r="C4" s="102"/>
      <c r="D4" s="102"/>
      <c r="E4" s="102"/>
    </row>
    <row r="5" spans="1:7" ht="15.75" customHeight="1" x14ac:dyDescent="0.3">
      <c r="A5" s="98" t="s">
        <v>16</v>
      </c>
      <c r="B5" s="98"/>
      <c r="C5" s="98"/>
      <c r="D5" s="98"/>
      <c r="E5" s="98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99" t="s">
        <v>27</v>
      </c>
      <c r="B9" s="100" t="s">
        <v>18</v>
      </c>
      <c r="C9" s="101" t="s">
        <v>67</v>
      </c>
      <c r="D9" s="101"/>
      <c r="E9" s="101"/>
    </row>
    <row r="10" spans="1:7" ht="40.5" x14ac:dyDescent="0.3">
      <c r="A10" s="99"/>
      <c r="B10" s="100"/>
      <c r="C10" s="30" t="s">
        <v>19</v>
      </c>
      <c r="D10" s="30" t="s">
        <v>20</v>
      </c>
      <c r="E10" s="31" t="s">
        <v>14</v>
      </c>
    </row>
    <row r="11" spans="1:7" x14ac:dyDescent="0.3">
      <c r="A11" s="5" t="s">
        <v>21</v>
      </c>
      <c r="B11" s="6" t="s">
        <v>10</v>
      </c>
      <c r="C11" s="45">
        <v>63</v>
      </c>
      <c r="D11" s="45">
        <f>C11</f>
        <v>63</v>
      </c>
      <c r="E11" s="45">
        <v>55</v>
      </c>
    </row>
    <row r="12" spans="1:7" ht="25.5" x14ac:dyDescent="0.3">
      <c r="A12" s="9" t="s">
        <v>24</v>
      </c>
      <c r="B12" s="6" t="s">
        <v>2</v>
      </c>
      <c r="C12" s="17">
        <f>(C13-C32)/C11</f>
        <v>2644.0807385587304</v>
      </c>
      <c r="D12" s="17">
        <f t="shared" ref="D12" si="0">(D13-D32)/D11</f>
        <v>2644.0807385587304</v>
      </c>
      <c r="E12" s="17">
        <f t="shared" ref="E12" si="1">(E13-E32)/E11</f>
        <v>3028.6743005309095</v>
      </c>
    </row>
    <row r="13" spans="1:7" ht="25.5" x14ac:dyDescent="0.3">
      <c r="A13" s="5" t="s">
        <v>11</v>
      </c>
      <c r="B13" s="6" t="s">
        <v>2</v>
      </c>
      <c r="C13" s="42">
        <f>C15+C29+C30+C33+C31+C32</f>
        <v>173493.08652920002</v>
      </c>
      <c r="D13" s="42">
        <f t="shared" ref="D13:E13" si="2">D15+D29+D30+D33+D31+D32</f>
        <v>173493.08652920002</v>
      </c>
      <c r="E13" s="42">
        <f t="shared" si="2"/>
        <v>173493.08652920002</v>
      </c>
    </row>
    <row r="14" spans="1:7" x14ac:dyDescent="0.3">
      <c r="A14" s="7" t="s">
        <v>0</v>
      </c>
      <c r="B14" s="8"/>
      <c r="C14" s="17"/>
      <c r="D14" s="17">
        <f t="shared" ref="D14:E28" si="3">C14</f>
        <v>0</v>
      </c>
      <c r="E14" s="17">
        <f t="shared" si="3"/>
        <v>0</v>
      </c>
      <c r="G14" s="16"/>
    </row>
    <row r="15" spans="1:7" ht="25.5" x14ac:dyDescent="0.3">
      <c r="A15" s="65" t="s">
        <v>12</v>
      </c>
      <c r="B15" s="66" t="s">
        <v>2</v>
      </c>
      <c r="C15" s="67">
        <f>C17+C20+C23+C26</f>
        <v>131584.30000000002</v>
      </c>
      <c r="D15" s="67">
        <f t="shared" ref="D15:E15" si="4">D17+D20+D23+D26</f>
        <v>131584.30000000002</v>
      </c>
      <c r="E15" s="67">
        <f t="shared" si="4"/>
        <v>131584.30000000002</v>
      </c>
    </row>
    <row r="16" spans="1:7" x14ac:dyDescent="0.3">
      <c r="A16" s="7" t="s">
        <v>1</v>
      </c>
      <c r="B16" s="8"/>
      <c r="C16" s="17"/>
      <c r="D16" s="17">
        <f t="shared" si="3"/>
        <v>0</v>
      </c>
      <c r="E16" s="17">
        <f t="shared" si="3"/>
        <v>0</v>
      </c>
    </row>
    <row r="17" spans="1:6" s="21" customFormat="1" ht="25.5" x14ac:dyDescent="0.3">
      <c r="A17" s="18" t="s">
        <v>29</v>
      </c>
      <c r="B17" s="48" t="s">
        <v>2</v>
      </c>
      <c r="C17" s="42">
        <v>15978.6</v>
      </c>
      <c r="D17" s="49">
        <f>C17</f>
        <v>15978.6</v>
      </c>
      <c r="E17" s="49">
        <f>D17</f>
        <v>15978.6</v>
      </c>
    </row>
    <row r="18" spans="1:6" s="21" customFormat="1" x14ac:dyDescent="0.3">
      <c r="A18" s="25" t="s">
        <v>4</v>
      </c>
      <c r="B18" s="26" t="s">
        <v>3</v>
      </c>
      <c r="C18" s="17">
        <v>4.5</v>
      </c>
      <c r="D18" s="17">
        <f t="shared" si="3"/>
        <v>4.5</v>
      </c>
      <c r="E18" s="17">
        <f t="shared" si="3"/>
        <v>4.5</v>
      </c>
      <c r="F18" s="69">
        <f>C18+C21+C24+C27</f>
        <v>46.28</v>
      </c>
    </row>
    <row r="19" spans="1:6" s="21" customFormat="1" ht="21.95" customHeight="1" x14ac:dyDescent="0.3">
      <c r="A19" s="25" t="s">
        <v>25</v>
      </c>
      <c r="B19" s="19" t="s">
        <v>26</v>
      </c>
      <c r="C19" s="17">
        <f>C17/C18/12*1000+200</f>
        <v>296100.00000000006</v>
      </c>
      <c r="D19" s="17">
        <f t="shared" si="3"/>
        <v>296100.00000000006</v>
      </c>
      <c r="E19" s="17">
        <f t="shared" si="3"/>
        <v>296100.00000000006</v>
      </c>
    </row>
    <row r="20" spans="1:6" s="21" customFormat="1" ht="25.5" x14ac:dyDescent="0.3">
      <c r="A20" s="18" t="s">
        <v>30</v>
      </c>
      <c r="B20" s="48" t="s">
        <v>2</v>
      </c>
      <c r="C20" s="42">
        <v>84912.4</v>
      </c>
      <c r="D20" s="49">
        <f>C20</f>
        <v>84912.4</v>
      </c>
      <c r="E20" s="49">
        <f>D20</f>
        <v>84912.4</v>
      </c>
    </row>
    <row r="21" spans="1:6" s="21" customFormat="1" x14ac:dyDescent="0.3">
      <c r="A21" s="25" t="s">
        <v>4</v>
      </c>
      <c r="B21" s="26" t="s">
        <v>3</v>
      </c>
      <c r="C21" s="43">
        <v>21.78</v>
      </c>
      <c r="D21" s="17">
        <f t="shared" si="3"/>
        <v>21.78</v>
      </c>
      <c r="E21" s="17">
        <f t="shared" si="3"/>
        <v>21.78</v>
      </c>
    </row>
    <row r="22" spans="1:6" ht="21.95" customHeight="1" x14ac:dyDescent="0.3">
      <c r="A22" s="9" t="s">
        <v>25</v>
      </c>
      <c r="B22" s="6" t="s">
        <v>26</v>
      </c>
      <c r="C22" s="17">
        <f>C20/12/C21*1000</f>
        <v>324886.74625038262</v>
      </c>
      <c r="D22" s="17">
        <f t="shared" si="3"/>
        <v>324886.74625038262</v>
      </c>
      <c r="E22" s="17">
        <f t="shared" si="3"/>
        <v>324886.74625038262</v>
      </c>
    </row>
    <row r="23" spans="1:6" ht="39" x14ac:dyDescent="0.3">
      <c r="A23" s="11" t="s">
        <v>36</v>
      </c>
      <c r="B23" s="47" t="s">
        <v>2</v>
      </c>
      <c r="C23" s="42">
        <v>11709.1</v>
      </c>
      <c r="D23" s="49">
        <f>C23</f>
        <v>11709.1</v>
      </c>
      <c r="E23" s="49">
        <f>D23</f>
        <v>11709.1</v>
      </c>
    </row>
    <row r="24" spans="1:6" x14ac:dyDescent="0.3">
      <c r="A24" s="9" t="s">
        <v>4</v>
      </c>
      <c r="B24" s="10" t="s">
        <v>3</v>
      </c>
      <c r="C24" s="17">
        <v>4.5</v>
      </c>
      <c r="D24" s="17">
        <f t="shared" si="3"/>
        <v>4.5</v>
      </c>
      <c r="E24" s="17">
        <f t="shared" si="3"/>
        <v>4.5</v>
      </c>
    </row>
    <row r="25" spans="1:6" ht="21.95" customHeight="1" x14ac:dyDescent="0.3">
      <c r="A25" s="9" t="s">
        <v>25</v>
      </c>
      <c r="B25" s="6" t="s">
        <v>26</v>
      </c>
      <c r="C25" s="17">
        <f>C23/C24/12*1000</f>
        <v>216835.1851851852</v>
      </c>
      <c r="D25" s="17">
        <f t="shared" si="3"/>
        <v>216835.1851851852</v>
      </c>
      <c r="E25" s="17">
        <f t="shared" si="3"/>
        <v>216835.1851851852</v>
      </c>
      <c r="F25" s="2" t="s">
        <v>31</v>
      </c>
    </row>
    <row r="26" spans="1:6" ht="25.5" x14ac:dyDescent="0.3">
      <c r="A26" s="5" t="s">
        <v>23</v>
      </c>
      <c r="B26" s="47" t="s">
        <v>2</v>
      </c>
      <c r="C26" s="42">
        <v>18984.2</v>
      </c>
      <c r="D26" s="49">
        <f>C26</f>
        <v>18984.2</v>
      </c>
      <c r="E26" s="49">
        <f>D26</f>
        <v>18984.2</v>
      </c>
    </row>
    <row r="27" spans="1:6" x14ac:dyDescent="0.3">
      <c r="A27" s="9" t="s">
        <v>4</v>
      </c>
      <c r="B27" s="10" t="s">
        <v>3</v>
      </c>
      <c r="C27" s="17">
        <v>15.5</v>
      </c>
      <c r="D27" s="17">
        <f t="shared" si="3"/>
        <v>15.5</v>
      </c>
      <c r="E27" s="17">
        <f t="shared" si="3"/>
        <v>15.5</v>
      </c>
    </row>
    <row r="28" spans="1:6" ht="21.95" customHeight="1" x14ac:dyDescent="0.3">
      <c r="A28" s="9" t="s">
        <v>25</v>
      </c>
      <c r="B28" s="6" t="s">
        <v>26</v>
      </c>
      <c r="C28" s="17">
        <f>C26/12/C27*1000</f>
        <v>102065.59139784946</v>
      </c>
      <c r="D28" s="17">
        <f t="shared" si="3"/>
        <v>102065.59139784946</v>
      </c>
      <c r="E28" s="17">
        <f t="shared" si="3"/>
        <v>102065.59139784946</v>
      </c>
    </row>
    <row r="29" spans="1:6" ht="25.5" x14ac:dyDescent="0.3">
      <c r="A29" s="5" t="s">
        <v>5</v>
      </c>
      <c r="B29" s="6" t="s">
        <v>2</v>
      </c>
      <c r="C29" s="42">
        <f>C15*11.7444%</f>
        <v>15453.786529200002</v>
      </c>
      <c r="D29" s="49">
        <f>C29</f>
        <v>15453.786529200002</v>
      </c>
      <c r="E29" s="49">
        <f>D29</f>
        <v>15453.786529200002</v>
      </c>
    </row>
    <row r="30" spans="1:6" ht="36.75" x14ac:dyDescent="0.3">
      <c r="A30" s="11" t="s">
        <v>6</v>
      </c>
      <c r="B30" s="6" t="s">
        <v>2</v>
      </c>
      <c r="C30" s="42">
        <v>7062</v>
      </c>
      <c r="D30" s="49">
        <f>C30</f>
        <v>7062</v>
      </c>
      <c r="E30" s="49">
        <f>D30</f>
        <v>7062</v>
      </c>
    </row>
    <row r="31" spans="1:6" ht="25.5" x14ac:dyDescent="0.3">
      <c r="A31" s="11" t="s">
        <v>7</v>
      </c>
      <c r="B31" s="6" t="s">
        <v>2</v>
      </c>
      <c r="C31" s="17">
        <v>5700</v>
      </c>
      <c r="D31" s="17">
        <v>5700</v>
      </c>
      <c r="E31" s="17">
        <v>5700</v>
      </c>
    </row>
    <row r="32" spans="1:6" ht="36.75" x14ac:dyDescent="0.3">
      <c r="A32" s="11" t="s">
        <v>8</v>
      </c>
      <c r="B32" s="6" t="s">
        <v>2</v>
      </c>
      <c r="C32" s="42">
        <v>6916</v>
      </c>
      <c r="D32" s="49">
        <f>C32</f>
        <v>6916</v>
      </c>
      <c r="E32" s="49">
        <f>D32</f>
        <v>6916</v>
      </c>
    </row>
    <row r="33" spans="1:5" ht="38.25" customHeight="1" x14ac:dyDescent="0.3">
      <c r="A33" s="11" t="s">
        <v>9</v>
      </c>
      <c r="B33" s="6" t="s">
        <v>2</v>
      </c>
      <c r="C33" s="42">
        <v>6777</v>
      </c>
      <c r="D33" s="49">
        <f>C33</f>
        <v>6777</v>
      </c>
      <c r="E33" s="49">
        <f>D33</f>
        <v>6777</v>
      </c>
    </row>
    <row r="34" spans="1:5" x14ac:dyDescent="0.3">
      <c r="C34" s="16">
        <f>C33+C32+C31+C30+C29+C15</f>
        <v>173493.08652920002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</sheetPr>
  <dimension ref="A1:G34"/>
  <sheetViews>
    <sheetView topLeftCell="A9" workbookViewId="0">
      <pane xSplit="2" ySplit="5" topLeftCell="C29" activePane="bottomRight" state="frozen"/>
      <selection activeCell="A9" sqref="A9"/>
      <selection pane="topRight" activeCell="C9" sqref="C9"/>
      <selection pane="bottomLeft" activeCell="A14" sqref="A14"/>
      <selection pane="bottomRight" activeCell="D36" sqref="D36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96" t="s">
        <v>15</v>
      </c>
      <c r="B1" s="96"/>
      <c r="C1" s="96"/>
      <c r="D1" s="96"/>
      <c r="E1" s="96"/>
    </row>
    <row r="2" spans="1:7" x14ac:dyDescent="0.3">
      <c r="A2" s="96" t="s">
        <v>70</v>
      </c>
      <c r="B2" s="96"/>
      <c r="C2" s="96"/>
      <c r="D2" s="96"/>
      <c r="E2" s="96"/>
    </row>
    <row r="3" spans="1:7" x14ac:dyDescent="0.3">
      <c r="A3" s="1"/>
    </row>
    <row r="4" spans="1:7" ht="41.25" customHeight="1" x14ac:dyDescent="0.3">
      <c r="A4" s="102" t="s">
        <v>52</v>
      </c>
      <c r="B4" s="102"/>
      <c r="C4" s="102"/>
      <c r="D4" s="102"/>
      <c r="E4" s="102"/>
    </row>
    <row r="5" spans="1:7" ht="15.75" customHeight="1" x14ac:dyDescent="0.3">
      <c r="A5" s="98" t="s">
        <v>16</v>
      </c>
      <c r="B5" s="98"/>
      <c r="C5" s="98"/>
      <c r="D5" s="98"/>
      <c r="E5" s="98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99" t="s">
        <v>27</v>
      </c>
      <c r="B9" s="100" t="s">
        <v>18</v>
      </c>
      <c r="C9" s="101" t="s">
        <v>67</v>
      </c>
      <c r="D9" s="101"/>
      <c r="E9" s="101"/>
    </row>
    <row r="10" spans="1:7" ht="40.5" x14ac:dyDescent="0.3">
      <c r="A10" s="99"/>
      <c r="B10" s="100"/>
      <c r="C10" s="30" t="s">
        <v>19</v>
      </c>
      <c r="D10" s="30" t="s">
        <v>20</v>
      </c>
      <c r="E10" s="31" t="s">
        <v>14</v>
      </c>
    </row>
    <row r="11" spans="1:7" x14ac:dyDescent="0.3">
      <c r="A11" s="5" t="s">
        <v>21</v>
      </c>
      <c r="B11" s="6" t="s">
        <v>10</v>
      </c>
      <c r="C11" s="45">
        <v>76</v>
      </c>
      <c r="D11" s="45">
        <f>C11</f>
        <v>76</v>
      </c>
      <c r="E11" s="45">
        <v>70</v>
      </c>
    </row>
    <row r="12" spans="1:7" ht="25.5" x14ac:dyDescent="0.3">
      <c r="A12" s="9" t="s">
        <v>24</v>
      </c>
      <c r="B12" s="6" t="s">
        <v>2</v>
      </c>
      <c r="C12" s="32">
        <f>(C13-C32)/C11</f>
        <v>2106.6506437157896</v>
      </c>
      <c r="D12" s="32">
        <f t="shared" ref="D12" si="0">(D13-D32)/D11</f>
        <v>2106.6506437157896</v>
      </c>
      <c r="E12" s="32">
        <f>(E13-E32)/E11</f>
        <v>2287.2206988914286</v>
      </c>
    </row>
    <row r="13" spans="1:7" ht="25.5" x14ac:dyDescent="0.3">
      <c r="A13" s="5" t="s">
        <v>11</v>
      </c>
      <c r="B13" s="6" t="s">
        <v>2</v>
      </c>
      <c r="C13" s="42">
        <f>C15+C29+C30+C33+C31+C32</f>
        <v>173905.44892240001</v>
      </c>
      <c r="D13" s="42">
        <f t="shared" ref="D13" si="1">D15+D29+D30+D33+D31+D32</f>
        <v>173905.44892240001</v>
      </c>
      <c r="E13" s="42">
        <f>E15+E29+E30+E33+E31+E32</f>
        <v>173905.44892240001</v>
      </c>
    </row>
    <row r="14" spans="1:7" x14ac:dyDescent="0.3">
      <c r="A14" s="7" t="s">
        <v>0</v>
      </c>
      <c r="B14" s="8"/>
      <c r="C14" s="32"/>
      <c r="D14" s="32">
        <f t="shared" ref="D14:E28" si="2">C14</f>
        <v>0</v>
      </c>
      <c r="E14" s="32">
        <f t="shared" si="2"/>
        <v>0</v>
      </c>
      <c r="G14" s="16"/>
    </row>
    <row r="15" spans="1:7" ht="25.5" x14ac:dyDescent="0.3">
      <c r="A15" s="65" t="s">
        <v>12</v>
      </c>
      <c r="B15" s="66" t="s">
        <v>2</v>
      </c>
      <c r="C15" s="67">
        <f>C17+C20+C23+C26</f>
        <v>127974.6</v>
      </c>
      <c r="D15" s="67">
        <f t="shared" ref="D15:E15" si="3">D17+D20+D23+D26</f>
        <v>127974.6</v>
      </c>
      <c r="E15" s="67">
        <f t="shared" si="3"/>
        <v>127974.6</v>
      </c>
    </row>
    <row r="16" spans="1:7" x14ac:dyDescent="0.3">
      <c r="A16" s="7" t="s">
        <v>1</v>
      </c>
      <c r="B16" s="8"/>
      <c r="C16" s="32"/>
      <c r="D16" s="32">
        <f t="shared" si="2"/>
        <v>0</v>
      </c>
      <c r="E16" s="32">
        <f t="shared" si="2"/>
        <v>0</v>
      </c>
    </row>
    <row r="17" spans="1:7" s="21" customFormat="1" ht="25.5" x14ac:dyDescent="0.3">
      <c r="A17" s="18" t="s">
        <v>29</v>
      </c>
      <c r="B17" s="48" t="s">
        <v>2</v>
      </c>
      <c r="C17" s="49">
        <v>17818.3</v>
      </c>
      <c r="D17" s="49">
        <f>C17</f>
        <v>17818.3</v>
      </c>
      <c r="E17" s="49">
        <f>D17</f>
        <v>17818.3</v>
      </c>
      <c r="G17" s="21" t="s">
        <v>31</v>
      </c>
    </row>
    <row r="18" spans="1:7" s="21" customFormat="1" x14ac:dyDescent="0.3">
      <c r="A18" s="25" t="s">
        <v>4</v>
      </c>
      <c r="B18" s="26" t="s">
        <v>3</v>
      </c>
      <c r="C18" s="32">
        <v>5</v>
      </c>
      <c r="D18" s="32">
        <f t="shared" si="2"/>
        <v>5</v>
      </c>
      <c r="E18" s="32">
        <f t="shared" si="2"/>
        <v>5</v>
      </c>
      <c r="F18" s="69">
        <f>C18+C21+C24+C27</f>
        <v>43.41</v>
      </c>
    </row>
    <row r="19" spans="1:7" s="21" customFormat="1" ht="21.95" customHeight="1" x14ac:dyDescent="0.3">
      <c r="A19" s="25" t="s">
        <v>25</v>
      </c>
      <c r="B19" s="19" t="s">
        <v>26</v>
      </c>
      <c r="C19" s="32">
        <f>C17/C18/12*1000+200</f>
        <v>297171.66666666663</v>
      </c>
      <c r="D19" s="32">
        <f t="shared" si="2"/>
        <v>297171.66666666663</v>
      </c>
      <c r="E19" s="32">
        <f t="shared" si="2"/>
        <v>297171.66666666663</v>
      </c>
    </row>
    <row r="20" spans="1:7" s="21" customFormat="1" ht="25.5" x14ac:dyDescent="0.3">
      <c r="A20" s="18" t="s">
        <v>30</v>
      </c>
      <c r="B20" s="48" t="s">
        <v>2</v>
      </c>
      <c r="C20" s="49">
        <v>80181.100000000006</v>
      </c>
      <c r="D20" s="49">
        <f>C20</f>
        <v>80181.100000000006</v>
      </c>
      <c r="E20" s="49">
        <f>D20</f>
        <v>80181.100000000006</v>
      </c>
    </row>
    <row r="21" spans="1:7" x14ac:dyDescent="0.3">
      <c r="A21" s="9" t="s">
        <v>4</v>
      </c>
      <c r="B21" s="10" t="s">
        <v>3</v>
      </c>
      <c r="C21" s="60">
        <v>19.91</v>
      </c>
      <c r="D21" s="32">
        <f t="shared" si="2"/>
        <v>19.91</v>
      </c>
      <c r="E21" s="32">
        <f t="shared" si="2"/>
        <v>19.91</v>
      </c>
    </row>
    <row r="22" spans="1:7" ht="21.95" customHeight="1" x14ac:dyDescent="0.3">
      <c r="A22" s="9" t="s">
        <v>25</v>
      </c>
      <c r="B22" s="6" t="s">
        <v>26</v>
      </c>
      <c r="C22" s="32">
        <f>C20/12/C21*1000</f>
        <v>335598.10815335682</v>
      </c>
      <c r="D22" s="32">
        <f t="shared" si="2"/>
        <v>335598.10815335682</v>
      </c>
      <c r="E22" s="32">
        <f t="shared" si="2"/>
        <v>335598.10815335682</v>
      </c>
    </row>
    <row r="23" spans="1:7" ht="39" x14ac:dyDescent="0.3">
      <c r="A23" s="11" t="s">
        <v>36</v>
      </c>
      <c r="B23" s="47" t="s">
        <v>2</v>
      </c>
      <c r="C23" s="49">
        <v>11298.2</v>
      </c>
      <c r="D23" s="49">
        <f>C23</f>
        <v>11298.2</v>
      </c>
      <c r="E23" s="49">
        <f>D23</f>
        <v>11298.2</v>
      </c>
    </row>
    <row r="24" spans="1:7" x14ac:dyDescent="0.3">
      <c r="A24" s="9" t="s">
        <v>4</v>
      </c>
      <c r="B24" s="10" t="s">
        <v>3</v>
      </c>
      <c r="C24" s="17">
        <v>3.5</v>
      </c>
      <c r="D24" s="32">
        <f t="shared" ref="D24" si="4">C24</f>
        <v>3.5</v>
      </c>
      <c r="E24" s="32">
        <f t="shared" ref="E24" si="5">D24</f>
        <v>3.5</v>
      </c>
    </row>
    <row r="25" spans="1:7" ht="21.95" customHeight="1" x14ac:dyDescent="0.3">
      <c r="A25" s="9" t="s">
        <v>25</v>
      </c>
      <c r="B25" s="6" t="s">
        <v>26</v>
      </c>
      <c r="C25" s="17">
        <f>C23/C24/12*1000</f>
        <v>269004.76190476189</v>
      </c>
      <c r="D25" s="32">
        <f t="shared" si="2"/>
        <v>269004.76190476189</v>
      </c>
      <c r="E25" s="32">
        <f t="shared" si="2"/>
        <v>269004.76190476189</v>
      </c>
    </row>
    <row r="26" spans="1:7" ht="25.5" x14ac:dyDescent="0.3">
      <c r="A26" s="5" t="s">
        <v>23</v>
      </c>
      <c r="B26" s="47" t="s">
        <v>2</v>
      </c>
      <c r="C26" s="42">
        <v>18677</v>
      </c>
      <c r="D26" s="49">
        <f>C26</f>
        <v>18677</v>
      </c>
      <c r="E26" s="49">
        <f>D26</f>
        <v>18677</v>
      </c>
    </row>
    <row r="27" spans="1:7" x14ac:dyDescent="0.3">
      <c r="A27" s="9" t="s">
        <v>4</v>
      </c>
      <c r="B27" s="10" t="s">
        <v>3</v>
      </c>
      <c r="C27" s="17">
        <v>15</v>
      </c>
      <c r="D27" s="32">
        <f t="shared" si="2"/>
        <v>15</v>
      </c>
      <c r="E27" s="32">
        <f t="shared" si="2"/>
        <v>15</v>
      </c>
    </row>
    <row r="28" spans="1:7" ht="21.95" customHeight="1" x14ac:dyDescent="0.3">
      <c r="A28" s="9" t="s">
        <v>25</v>
      </c>
      <c r="B28" s="6" t="s">
        <v>26</v>
      </c>
      <c r="C28" s="17">
        <f>C26/12/C27*1000</f>
        <v>103761.11111111112</v>
      </c>
      <c r="D28" s="32">
        <f t="shared" si="2"/>
        <v>103761.11111111112</v>
      </c>
      <c r="E28" s="32">
        <f t="shared" si="2"/>
        <v>103761.11111111112</v>
      </c>
    </row>
    <row r="29" spans="1:7" ht="25.5" x14ac:dyDescent="0.3">
      <c r="A29" s="5" t="s">
        <v>5</v>
      </c>
      <c r="B29" s="6" t="s">
        <v>2</v>
      </c>
      <c r="C29" s="42">
        <f>C15*11.7444%</f>
        <v>15029.848922400002</v>
      </c>
      <c r="D29" s="49">
        <f>C29</f>
        <v>15029.848922400002</v>
      </c>
      <c r="E29" s="49">
        <f>D29</f>
        <v>15029.848922400002</v>
      </c>
    </row>
    <row r="30" spans="1:7" ht="36.75" x14ac:dyDescent="0.3">
      <c r="A30" s="11" t="s">
        <v>6</v>
      </c>
      <c r="B30" s="6" t="s">
        <v>2</v>
      </c>
      <c r="C30" s="42">
        <v>7028</v>
      </c>
      <c r="D30" s="49">
        <f>C30</f>
        <v>7028</v>
      </c>
      <c r="E30" s="49">
        <f>D30</f>
        <v>7028</v>
      </c>
    </row>
    <row r="31" spans="1:7" ht="25.5" x14ac:dyDescent="0.3">
      <c r="A31" s="11" t="s">
        <v>7</v>
      </c>
      <c r="B31" s="6" t="s">
        <v>2</v>
      </c>
      <c r="C31" s="42"/>
      <c r="D31" s="42"/>
      <c r="E31" s="42"/>
    </row>
    <row r="32" spans="1:7" ht="36.75" x14ac:dyDescent="0.3">
      <c r="A32" s="11" t="s">
        <v>8</v>
      </c>
      <c r="B32" s="6" t="s">
        <v>2</v>
      </c>
      <c r="C32" s="42">
        <v>13800</v>
      </c>
      <c r="D32" s="49">
        <f>C32</f>
        <v>13800</v>
      </c>
      <c r="E32" s="49">
        <f>D32</f>
        <v>13800</v>
      </c>
    </row>
    <row r="33" spans="1:5" ht="38.25" customHeight="1" x14ac:dyDescent="0.3">
      <c r="A33" s="11" t="s">
        <v>9</v>
      </c>
      <c r="B33" s="6" t="s">
        <v>2</v>
      </c>
      <c r="C33" s="42">
        <v>10073</v>
      </c>
      <c r="D33" s="49">
        <f>C33</f>
        <v>10073</v>
      </c>
      <c r="E33" s="49">
        <f>D33</f>
        <v>10073</v>
      </c>
    </row>
    <row r="34" spans="1:5" x14ac:dyDescent="0.3">
      <c r="C34" s="16">
        <f>C33+C32+C31+C30+C29+C15</f>
        <v>173905.44892240001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7030A0"/>
  </sheetPr>
  <dimension ref="A1:G34"/>
  <sheetViews>
    <sheetView topLeftCell="A9" workbookViewId="0">
      <pane xSplit="2" ySplit="5" topLeftCell="C29" activePane="bottomRight" state="frozen"/>
      <selection activeCell="A9" sqref="A9"/>
      <selection pane="topRight" activeCell="C9" sqref="C9"/>
      <selection pane="bottomLeft" activeCell="A14" sqref="A14"/>
      <selection pane="bottomRight" activeCell="D31" sqref="D31:E3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96" t="s">
        <v>15</v>
      </c>
      <c r="B1" s="96"/>
      <c r="C1" s="96"/>
      <c r="D1" s="96"/>
      <c r="E1" s="96"/>
    </row>
    <row r="2" spans="1:7" x14ac:dyDescent="0.3">
      <c r="A2" s="96" t="s">
        <v>70</v>
      </c>
      <c r="B2" s="96"/>
      <c r="C2" s="96"/>
      <c r="D2" s="96"/>
      <c r="E2" s="96"/>
    </row>
    <row r="3" spans="1:7" x14ac:dyDescent="0.3">
      <c r="A3" s="1"/>
    </row>
    <row r="4" spans="1:7" ht="48" customHeight="1" x14ac:dyDescent="0.3">
      <c r="A4" s="102" t="s">
        <v>51</v>
      </c>
      <c r="B4" s="102"/>
      <c r="C4" s="102"/>
      <c r="D4" s="102"/>
      <c r="E4" s="102"/>
    </row>
    <row r="5" spans="1:7" ht="15.75" customHeight="1" x14ac:dyDescent="0.3">
      <c r="A5" s="98" t="s">
        <v>16</v>
      </c>
      <c r="B5" s="98"/>
      <c r="C5" s="98"/>
      <c r="D5" s="98"/>
      <c r="E5" s="98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99" t="s">
        <v>27</v>
      </c>
      <c r="B9" s="100" t="s">
        <v>18</v>
      </c>
      <c r="C9" s="101" t="s">
        <v>67</v>
      </c>
      <c r="D9" s="101"/>
      <c r="E9" s="101"/>
    </row>
    <row r="10" spans="1:7" ht="40.5" x14ac:dyDescent="0.3">
      <c r="A10" s="99"/>
      <c r="B10" s="100"/>
      <c r="C10" s="30" t="s">
        <v>19</v>
      </c>
      <c r="D10" s="30" t="s">
        <v>20</v>
      </c>
      <c r="E10" s="31" t="s">
        <v>14</v>
      </c>
    </row>
    <row r="11" spans="1:7" x14ac:dyDescent="0.3">
      <c r="A11" s="5" t="s">
        <v>21</v>
      </c>
      <c r="B11" s="6" t="s">
        <v>10</v>
      </c>
      <c r="C11" s="45">
        <v>21</v>
      </c>
      <c r="D11" s="45">
        <f>C11</f>
        <v>21</v>
      </c>
      <c r="E11" s="45">
        <v>26</v>
      </c>
    </row>
    <row r="12" spans="1:7" ht="25.5" x14ac:dyDescent="0.3">
      <c r="A12" s="9" t="s">
        <v>24</v>
      </c>
      <c r="B12" s="6" t="s">
        <v>2</v>
      </c>
      <c r="C12" s="17">
        <f>(C13-C32)/C11</f>
        <v>4777.4261331619055</v>
      </c>
      <c r="D12" s="17">
        <f t="shared" ref="D12:E12" si="0">(D13-D32)/D11</f>
        <v>4777.4261331619055</v>
      </c>
      <c r="E12" s="17">
        <f t="shared" si="0"/>
        <v>3858.6903383230774</v>
      </c>
    </row>
    <row r="13" spans="1:7" ht="25.5" x14ac:dyDescent="0.3">
      <c r="A13" s="5" t="s">
        <v>11</v>
      </c>
      <c r="B13" s="6" t="s">
        <v>2</v>
      </c>
      <c r="C13" s="42">
        <f>C15+C29+C30+C33+C31+C32</f>
        <v>108285.94879640001</v>
      </c>
      <c r="D13" s="42">
        <f t="shared" ref="D13:E13" si="1">D15+D29+D30+D33+D31+D32</f>
        <v>108285.94879640001</v>
      </c>
      <c r="E13" s="42">
        <f t="shared" si="1"/>
        <v>108285.94879640001</v>
      </c>
    </row>
    <row r="14" spans="1:7" x14ac:dyDescent="0.3">
      <c r="A14" s="7" t="s">
        <v>0</v>
      </c>
      <c r="B14" s="8"/>
      <c r="C14" s="17"/>
      <c r="D14" s="17">
        <f t="shared" ref="D14:E28" si="2">C14</f>
        <v>0</v>
      </c>
      <c r="E14" s="17">
        <f t="shared" si="2"/>
        <v>0</v>
      </c>
      <c r="G14" s="16"/>
    </row>
    <row r="15" spans="1:7" ht="25.5" x14ac:dyDescent="0.3">
      <c r="A15" s="65" t="s">
        <v>12</v>
      </c>
      <c r="B15" s="66" t="s">
        <v>2</v>
      </c>
      <c r="C15" s="67">
        <f>C17+C20+C23+C26</f>
        <v>74383.100000000006</v>
      </c>
      <c r="D15" s="67">
        <f t="shared" ref="D15:E15" si="3">D17+D20+D23+D26</f>
        <v>74383.100000000006</v>
      </c>
      <c r="E15" s="67">
        <f t="shared" si="3"/>
        <v>74383.100000000006</v>
      </c>
    </row>
    <row r="16" spans="1:7" x14ac:dyDescent="0.3">
      <c r="A16" s="7" t="s">
        <v>1</v>
      </c>
      <c r="B16" s="8"/>
      <c r="C16" s="17"/>
      <c r="D16" s="17">
        <f t="shared" si="2"/>
        <v>0</v>
      </c>
      <c r="E16" s="17">
        <f t="shared" si="2"/>
        <v>0</v>
      </c>
    </row>
    <row r="17" spans="1:6" s="21" customFormat="1" ht="25.5" x14ac:dyDescent="0.3">
      <c r="A17" s="18" t="s">
        <v>29</v>
      </c>
      <c r="B17" s="48" t="s">
        <v>2</v>
      </c>
      <c r="C17" s="49">
        <v>11239.4</v>
      </c>
      <c r="D17" s="49">
        <f>C17</f>
        <v>11239.4</v>
      </c>
      <c r="E17" s="49">
        <f>D17</f>
        <v>11239.4</v>
      </c>
    </row>
    <row r="18" spans="1:6" s="21" customFormat="1" x14ac:dyDescent="0.3">
      <c r="A18" s="25" t="s">
        <v>4</v>
      </c>
      <c r="B18" s="26" t="s">
        <v>3</v>
      </c>
      <c r="C18" s="37">
        <v>3.5</v>
      </c>
      <c r="D18" s="17">
        <f t="shared" si="2"/>
        <v>3.5</v>
      </c>
      <c r="E18" s="17">
        <f t="shared" si="2"/>
        <v>3.5</v>
      </c>
      <c r="F18" s="69">
        <f>C18+C21+C24+C27</f>
        <v>31.28</v>
      </c>
    </row>
    <row r="19" spans="1:6" s="21" customFormat="1" ht="21.95" customHeight="1" x14ac:dyDescent="0.3">
      <c r="A19" s="25" t="s">
        <v>25</v>
      </c>
      <c r="B19" s="19" t="s">
        <v>26</v>
      </c>
      <c r="C19" s="32">
        <f>C17/C18/12*1000+200</f>
        <v>267804.76190476189</v>
      </c>
      <c r="D19" s="17">
        <f t="shared" si="2"/>
        <v>267804.76190476189</v>
      </c>
      <c r="E19" s="17">
        <f t="shared" si="2"/>
        <v>267804.76190476189</v>
      </c>
    </row>
    <row r="20" spans="1:6" s="21" customFormat="1" ht="25.5" x14ac:dyDescent="0.3">
      <c r="A20" s="18" t="s">
        <v>30</v>
      </c>
      <c r="B20" s="48" t="s">
        <v>2</v>
      </c>
      <c r="C20" s="49">
        <v>35483</v>
      </c>
      <c r="D20" s="49">
        <f>C20</f>
        <v>35483</v>
      </c>
      <c r="E20" s="49">
        <f>D20</f>
        <v>35483</v>
      </c>
    </row>
    <row r="21" spans="1:6" s="21" customFormat="1" x14ac:dyDescent="0.3">
      <c r="A21" s="25" t="s">
        <v>4</v>
      </c>
      <c r="B21" s="26" t="s">
        <v>3</v>
      </c>
      <c r="C21" s="59">
        <v>8.7799999999999994</v>
      </c>
      <c r="D21" s="17">
        <f t="shared" si="2"/>
        <v>8.7799999999999994</v>
      </c>
      <c r="E21" s="17">
        <f t="shared" si="2"/>
        <v>8.7799999999999994</v>
      </c>
    </row>
    <row r="22" spans="1:6" s="21" customFormat="1" ht="21.95" customHeight="1" x14ac:dyDescent="0.3">
      <c r="A22" s="25" t="s">
        <v>25</v>
      </c>
      <c r="B22" s="19" t="s">
        <v>26</v>
      </c>
      <c r="C22" s="32">
        <f>C20/12/C21*1000</f>
        <v>336778.66362946091</v>
      </c>
      <c r="D22" s="17">
        <f t="shared" si="2"/>
        <v>336778.66362946091</v>
      </c>
      <c r="E22" s="17">
        <f t="shared" si="2"/>
        <v>336778.66362946091</v>
      </c>
    </row>
    <row r="23" spans="1:6" ht="39" x14ac:dyDescent="0.3">
      <c r="A23" s="11" t="s">
        <v>36</v>
      </c>
      <c r="B23" s="47" t="s">
        <v>2</v>
      </c>
      <c r="C23" s="49">
        <v>8446</v>
      </c>
      <c r="D23" s="49">
        <f>C23</f>
        <v>8446</v>
      </c>
      <c r="E23" s="49">
        <f>D23</f>
        <v>8446</v>
      </c>
    </row>
    <row r="24" spans="1:6" x14ac:dyDescent="0.3">
      <c r="A24" s="9" t="s">
        <v>4</v>
      </c>
      <c r="B24" s="10" t="s">
        <v>3</v>
      </c>
      <c r="C24" s="37">
        <v>3.5</v>
      </c>
      <c r="D24" s="17">
        <f t="shared" si="2"/>
        <v>3.5</v>
      </c>
      <c r="E24" s="17">
        <f t="shared" si="2"/>
        <v>3.5</v>
      </c>
    </row>
    <row r="25" spans="1:6" ht="21.95" customHeight="1" x14ac:dyDescent="0.3">
      <c r="A25" s="9" t="s">
        <v>25</v>
      </c>
      <c r="B25" s="6" t="s">
        <v>26</v>
      </c>
      <c r="C25" s="32">
        <f>C23/C24/12*1000</f>
        <v>201095.23809523811</v>
      </c>
      <c r="D25" s="17">
        <f t="shared" si="2"/>
        <v>201095.23809523811</v>
      </c>
      <c r="E25" s="17">
        <f t="shared" si="2"/>
        <v>201095.23809523811</v>
      </c>
    </row>
    <row r="26" spans="1:6" ht="25.5" x14ac:dyDescent="0.3">
      <c r="A26" s="5" t="s">
        <v>23</v>
      </c>
      <c r="B26" s="47" t="s">
        <v>2</v>
      </c>
      <c r="C26" s="49">
        <v>19214.7</v>
      </c>
      <c r="D26" s="49">
        <f>C26</f>
        <v>19214.7</v>
      </c>
      <c r="E26" s="49">
        <f>D26</f>
        <v>19214.7</v>
      </c>
    </row>
    <row r="27" spans="1:6" x14ac:dyDescent="0.3">
      <c r="A27" s="9" t="s">
        <v>4</v>
      </c>
      <c r="B27" s="10" t="s">
        <v>3</v>
      </c>
      <c r="C27" s="37">
        <v>15.5</v>
      </c>
      <c r="D27" s="17">
        <f t="shared" si="2"/>
        <v>15.5</v>
      </c>
      <c r="E27" s="17">
        <f t="shared" si="2"/>
        <v>15.5</v>
      </c>
    </row>
    <row r="28" spans="1:6" ht="21.95" customHeight="1" x14ac:dyDescent="0.3">
      <c r="A28" s="9" t="s">
        <v>25</v>
      </c>
      <c r="B28" s="6" t="s">
        <v>26</v>
      </c>
      <c r="C28" s="32">
        <f>C26/12/C27*1000</f>
        <v>103304.83870967742</v>
      </c>
      <c r="D28" s="17">
        <f t="shared" si="2"/>
        <v>103304.83870967742</v>
      </c>
      <c r="E28" s="17">
        <f t="shared" si="2"/>
        <v>103304.83870967742</v>
      </c>
    </row>
    <row r="29" spans="1:6" ht="25.5" x14ac:dyDescent="0.3">
      <c r="A29" s="5" t="s">
        <v>5</v>
      </c>
      <c r="B29" s="6" t="s">
        <v>2</v>
      </c>
      <c r="C29" s="42">
        <f>C15*11.7444%</f>
        <v>8735.8487964000014</v>
      </c>
      <c r="D29" s="49">
        <f t="shared" ref="D29:E33" si="4">C29</f>
        <v>8735.8487964000014</v>
      </c>
      <c r="E29" s="49">
        <f t="shared" si="4"/>
        <v>8735.8487964000014</v>
      </c>
    </row>
    <row r="30" spans="1:6" ht="36.75" x14ac:dyDescent="0.3">
      <c r="A30" s="11" t="s">
        <v>6</v>
      </c>
      <c r="B30" s="6" t="s">
        <v>2</v>
      </c>
      <c r="C30" s="42">
        <v>7251</v>
      </c>
      <c r="D30" s="49">
        <f t="shared" si="4"/>
        <v>7251</v>
      </c>
      <c r="E30" s="49">
        <f t="shared" si="4"/>
        <v>7251</v>
      </c>
      <c r="F30" s="40"/>
    </row>
    <row r="31" spans="1:6" ht="25.5" x14ac:dyDescent="0.3">
      <c r="A31" s="11" t="s">
        <v>7</v>
      </c>
      <c r="B31" s="6" t="s">
        <v>2</v>
      </c>
      <c r="C31" s="17">
        <v>5500</v>
      </c>
      <c r="D31" s="49">
        <f t="shared" si="4"/>
        <v>5500</v>
      </c>
      <c r="E31" s="49">
        <f t="shared" si="4"/>
        <v>5500</v>
      </c>
    </row>
    <row r="32" spans="1:6" ht="36.75" x14ac:dyDescent="0.3">
      <c r="A32" s="11" t="s">
        <v>8</v>
      </c>
      <c r="B32" s="6" t="s">
        <v>2</v>
      </c>
      <c r="C32" s="42">
        <v>7960</v>
      </c>
      <c r="D32" s="49">
        <f t="shared" si="4"/>
        <v>7960</v>
      </c>
      <c r="E32" s="49">
        <f t="shared" si="4"/>
        <v>7960</v>
      </c>
    </row>
    <row r="33" spans="1:5" ht="38.25" customHeight="1" x14ac:dyDescent="0.3">
      <c r="A33" s="11" t="s">
        <v>9</v>
      </c>
      <c r="B33" s="6" t="s">
        <v>2</v>
      </c>
      <c r="C33" s="42">
        <v>4456</v>
      </c>
      <c r="D33" s="49">
        <f t="shared" si="4"/>
        <v>4456</v>
      </c>
      <c r="E33" s="49">
        <f t="shared" si="4"/>
        <v>4456</v>
      </c>
    </row>
    <row r="34" spans="1:5" x14ac:dyDescent="0.3">
      <c r="C34" s="16">
        <f>C33+C32+C31+C30+C29+C15</f>
        <v>108285.94879640001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</sheetPr>
  <dimension ref="A1:G34"/>
  <sheetViews>
    <sheetView topLeftCell="A9" workbookViewId="0">
      <pane xSplit="2" ySplit="5" topLeftCell="C27" activePane="bottomRight" state="frozen"/>
      <selection activeCell="A9" sqref="A9"/>
      <selection pane="topRight" activeCell="C9" sqref="C9"/>
      <selection pane="bottomLeft" activeCell="A14" sqref="A14"/>
      <selection pane="bottomRight" activeCell="C33" sqref="C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7" x14ac:dyDescent="0.3">
      <c r="A1" s="96" t="s">
        <v>15</v>
      </c>
      <c r="B1" s="96"/>
      <c r="C1" s="96"/>
      <c r="D1" s="96"/>
      <c r="E1" s="96"/>
    </row>
    <row r="2" spans="1:7" x14ac:dyDescent="0.3">
      <c r="A2" s="96" t="s">
        <v>70</v>
      </c>
      <c r="B2" s="96"/>
      <c r="C2" s="96"/>
      <c r="D2" s="96"/>
      <c r="E2" s="96"/>
    </row>
    <row r="3" spans="1:7" x14ac:dyDescent="0.3">
      <c r="A3" s="1"/>
    </row>
    <row r="4" spans="1:7" ht="45.75" customHeight="1" x14ac:dyDescent="0.3">
      <c r="A4" s="102" t="s">
        <v>50</v>
      </c>
      <c r="B4" s="102"/>
      <c r="C4" s="102"/>
      <c r="D4" s="102"/>
      <c r="E4" s="102"/>
    </row>
    <row r="5" spans="1:7" ht="15.75" customHeight="1" x14ac:dyDescent="0.3">
      <c r="A5" s="98" t="s">
        <v>16</v>
      </c>
      <c r="B5" s="98"/>
      <c r="C5" s="98"/>
      <c r="D5" s="98"/>
      <c r="E5" s="98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99" t="s">
        <v>27</v>
      </c>
      <c r="B9" s="100" t="s">
        <v>18</v>
      </c>
      <c r="C9" s="101" t="s">
        <v>67</v>
      </c>
      <c r="D9" s="101"/>
      <c r="E9" s="101"/>
    </row>
    <row r="10" spans="1:7" ht="40.5" x14ac:dyDescent="0.3">
      <c r="A10" s="99"/>
      <c r="B10" s="100"/>
      <c r="C10" s="14" t="s">
        <v>19</v>
      </c>
      <c r="D10" s="14" t="s">
        <v>20</v>
      </c>
      <c r="E10" s="13" t="s">
        <v>14</v>
      </c>
    </row>
    <row r="11" spans="1:7" x14ac:dyDescent="0.3">
      <c r="A11" s="5" t="s">
        <v>21</v>
      </c>
      <c r="B11" s="6" t="s">
        <v>10</v>
      </c>
      <c r="C11" s="45">
        <v>39</v>
      </c>
      <c r="D11" s="45">
        <f>C11</f>
        <v>39</v>
      </c>
      <c r="E11" s="45">
        <v>37</v>
      </c>
    </row>
    <row r="12" spans="1:7" ht="25.5" x14ac:dyDescent="0.3">
      <c r="A12" s="9" t="s">
        <v>24</v>
      </c>
      <c r="B12" s="6" t="s">
        <v>2</v>
      </c>
      <c r="C12" s="15">
        <f>(C13-C32)/C11</f>
        <v>3144.9264015794874</v>
      </c>
      <c r="D12" s="15">
        <f t="shared" ref="D12:E12" si="0">(D13-D32)/D11</f>
        <v>3144.9264015794874</v>
      </c>
      <c r="E12" s="15">
        <f t="shared" si="0"/>
        <v>3314.9224232864872</v>
      </c>
    </row>
    <row r="13" spans="1:7" ht="25.5" x14ac:dyDescent="0.3">
      <c r="A13" s="5" t="s">
        <v>11</v>
      </c>
      <c r="B13" s="6" t="s">
        <v>2</v>
      </c>
      <c r="C13" s="42">
        <f>C15+C29+C30+C33+C31+C32</f>
        <v>127742.12966160002</v>
      </c>
      <c r="D13" s="42">
        <f t="shared" ref="D13:E13" si="1">D15+D29+D30+D33+D31+D32</f>
        <v>127742.12966160002</v>
      </c>
      <c r="E13" s="42">
        <f t="shared" si="1"/>
        <v>127742.12966160002</v>
      </c>
    </row>
    <row r="14" spans="1:7" x14ac:dyDescent="0.3">
      <c r="A14" s="7" t="s">
        <v>0</v>
      </c>
      <c r="B14" s="8"/>
      <c r="C14" s="15"/>
      <c r="D14" s="20">
        <f t="shared" ref="D14:E28" si="2">C14</f>
        <v>0</v>
      </c>
      <c r="E14" s="20">
        <f t="shared" si="2"/>
        <v>0</v>
      </c>
      <c r="G14" s="16"/>
    </row>
    <row r="15" spans="1:7" ht="25.5" x14ac:dyDescent="0.3">
      <c r="A15" s="65" t="s">
        <v>12</v>
      </c>
      <c r="B15" s="66" t="s">
        <v>2</v>
      </c>
      <c r="C15" s="70">
        <f>C17+C20+C23+C26</f>
        <v>95711.400000000009</v>
      </c>
      <c r="D15" s="70">
        <f t="shared" ref="D15:E15" si="3">D17+D20+D23+D26</f>
        <v>95711.400000000009</v>
      </c>
      <c r="E15" s="70">
        <f t="shared" si="3"/>
        <v>95711.400000000009</v>
      </c>
    </row>
    <row r="16" spans="1:7" x14ac:dyDescent="0.3">
      <c r="A16" s="7" t="s">
        <v>1</v>
      </c>
      <c r="B16" s="8"/>
      <c r="C16" s="15"/>
      <c r="D16" s="20">
        <f t="shared" si="2"/>
        <v>0</v>
      </c>
      <c r="E16" s="20">
        <f t="shared" si="2"/>
        <v>0</v>
      </c>
    </row>
    <row r="17" spans="1:6" s="21" customFormat="1" ht="25.5" x14ac:dyDescent="0.3">
      <c r="A17" s="18" t="s">
        <v>29</v>
      </c>
      <c r="B17" s="48" t="s">
        <v>2</v>
      </c>
      <c r="C17" s="50">
        <v>13291.1</v>
      </c>
      <c r="D17" s="49">
        <f>C17</f>
        <v>13291.1</v>
      </c>
      <c r="E17" s="49">
        <f>D17</f>
        <v>13291.1</v>
      </c>
    </row>
    <row r="18" spans="1:6" s="21" customFormat="1" x14ac:dyDescent="0.3">
      <c r="A18" s="25" t="s">
        <v>4</v>
      </c>
      <c r="B18" s="26" t="s">
        <v>3</v>
      </c>
      <c r="C18" s="46">
        <v>3.5</v>
      </c>
      <c r="D18" s="60">
        <f t="shared" si="2"/>
        <v>3.5</v>
      </c>
      <c r="E18" s="60">
        <f t="shared" si="2"/>
        <v>3.5</v>
      </c>
      <c r="F18" s="69">
        <f>C18+C21+C24+C27</f>
        <v>34.06</v>
      </c>
    </row>
    <row r="19" spans="1:6" s="21" customFormat="1" ht="21.95" customHeight="1" x14ac:dyDescent="0.3">
      <c r="A19" s="25" t="s">
        <v>25</v>
      </c>
      <c r="B19" s="19" t="s">
        <v>26</v>
      </c>
      <c r="C19" s="15">
        <f>C17/12/C18*1000</f>
        <v>316454.76190476195</v>
      </c>
      <c r="D19" s="20">
        <f t="shared" si="2"/>
        <v>316454.76190476195</v>
      </c>
      <c r="E19" s="20">
        <f t="shared" si="2"/>
        <v>316454.76190476195</v>
      </c>
    </row>
    <row r="20" spans="1:6" s="21" customFormat="1" ht="25.5" x14ac:dyDescent="0.3">
      <c r="A20" s="18" t="s">
        <v>30</v>
      </c>
      <c r="B20" s="48" t="s">
        <v>2</v>
      </c>
      <c r="C20" s="50">
        <v>53533</v>
      </c>
      <c r="D20" s="49">
        <f>C20</f>
        <v>53533</v>
      </c>
      <c r="E20" s="49">
        <f>D20</f>
        <v>53533</v>
      </c>
    </row>
    <row r="21" spans="1:6" x14ac:dyDescent="0.3">
      <c r="A21" s="9" t="s">
        <v>4</v>
      </c>
      <c r="B21" s="10" t="s">
        <v>3</v>
      </c>
      <c r="C21" s="29">
        <v>12.56</v>
      </c>
      <c r="D21" s="20">
        <f t="shared" si="2"/>
        <v>12.56</v>
      </c>
      <c r="E21" s="20">
        <f t="shared" si="2"/>
        <v>12.56</v>
      </c>
    </row>
    <row r="22" spans="1:6" ht="21.95" customHeight="1" x14ac:dyDescent="0.3">
      <c r="A22" s="9" t="s">
        <v>25</v>
      </c>
      <c r="B22" s="6" t="s">
        <v>26</v>
      </c>
      <c r="C22" s="15">
        <f>C20/12/C21*1000</f>
        <v>355181.79405520164</v>
      </c>
      <c r="D22" s="20">
        <f t="shared" si="2"/>
        <v>355181.79405520164</v>
      </c>
      <c r="E22" s="20">
        <f t="shared" si="2"/>
        <v>355181.79405520164</v>
      </c>
    </row>
    <row r="23" spans="1:6" ht="39" x14ac:dyDescent="0.3">
      <c r="A23" s="11" t="s">
        <v>36</v>
      </c>
      <c r="B23" s="47" t="s">
        <v>2</v>
      </c>
      <c r="C23" s="50">
        <v>11369.6</v>
      </c>
      <c r="D23" s="49">
        <f>C23</f>
        <v>11369.6</v>
      </c>
      <c r="E23" s="49">
        <f>D23</f>
        <v>11369.6</v>
      </c>
    </row>
    <row r="24" spans="1:6" x14ac:dyDescent="0.3">
      <c r="A24" s="9" t="s">
        <v>4</v>
      </c>
      <c r="B24" s="10" t="s">
        <v>3</v>
      </c>
      <c r="C24" s="46">
        <v>4</v>
      </c>
      <c r="D24" s="60">
        <f t="shared" si="2"/>
        <v>4</v>
      </c>
      <c r="E24" s="60">
        <f t="shared" si="2"/>
        <v>4</v>
      </c>
    </row>
    <row r="25" spans="1:6" ht="21.95" customHeight="1" x14ac:dyDescent="0.3">
      <c r="A25" s="9" t="s">
        <v>25</v>
      </c>
      <c r="B25" s="6" t="s">
        <v>26</v>
      </c>
      <c r="C25" s="15">
        <f>C23/C24/12*1000</f>
        <v>236866.66666666669</v>
      </c>
      <c r="D25" s="20">
        <f t="shared" si="2"/>
        <v>236866.66666666669</v>
      </c>
      <c r="E25" s="20">
        <f t="shared" si="2"/>
        <v>236866.66666666669</v>
      </c>
    </row>
    <row r="26" spans="1:6" ht="25.5" x14ac:dyDescent="0.3">
      <c r="A26" s="5" t="s">
        <v>23</v>
      </c>
      <c r="B26" s="47" t="s">
        <v>2</v>
      </c>
      <c r="C26" s="50">
        <v>17517.7</v>
      </c>
      <c r="D26" s="49">
        <f>C26</f>
        <v>17517.7</v>
      </c>
      <c r="E26" s="49">
        <f>D26</f>
        <v>17517.7</v>
      </c>
    </row>
    <row r="27" spans="1:6" x14ac:dyDescent="0.3">
      <c r="A27" s="9" t="s">
        <v>4</v>
      </c>
      <c r="B27" s="10" t="s">
        <v>3</v>
      </c>
      <c r="C27" s="29">
        <v>14</v>
      </c>
      <c r="D27" s="20">
        <f t="shared" si="2"/>
        <v>14</v>
      </c>
      <c r="E27" s="20">
        <f t="shared" si="2"/>
        <v>14</v>
      </c>
    </row>
    <row r="28" spans="1:6" ht="21.95" customHeight="1" x14ac:dyDescent="0.3">
      <c r="A28" s="9" t="s">
        <v>25</v>
      </c>
      <c r="B28" s="6" t="s">
        <v>26</v>
      </c>
      <c r="C28" s="15">
        <f>C26/12/C27*1000</f>
        <v>104272.02380952382</v>
      </c>
      <c r="D28" s="20">
        <f t="shared" si="2"/>
        <v>104272.02380952382</v>
      </c>
      <c r="E28" s="20">
        <f t="shared" si="2"/>
        <v>104272.02380952382</v>
      </c>
    </row>
    <row r="29" spans="1:6" ht="25.5" x14ac:dyDescent="0.3">
      <c r="A29" s="5" t="s">
        <v>5</v>
      </c>
      <c r="B29" s="6" t="s">
        <v>2</v>
      </c>
      <c r="C29" s="42">
        <f>C15*11.7444%</f>
        <v>11240.729661600002</v>
      </c>
      <c r="D29" s="49">
        <f>C29</f>
        <v>11240.729661600002</v>
      </c>
      <c r="E29" s="49">
        <f>D29</f>
        <v>11240.729661600002</v>
      </c>
    </row>
    <row r="30" spans="1:6" ht="36.75" x14ac:dyDescent="0.3">
      <c r="A30" s="11" t="s">
        <v>6</v>
      </c>
      <c r="B30" s="6" t="s">
        <v>2</v>
      </c>
      <c r="C30" s="50">
        <v>6079</v>
      </c>
      <c r="D30" s="49">
        <f>C30</f>
        <v>6079</v>
      </c>
      <c r="E30" s="49">
        <f>D30</f>
        <v>6079</v>
      </c>
    </row>
    <row r="31" spans="1:6" ht="25.5" x14ac:dyDescent="0.3">
      <c r="A31" s="11" t="s">
        <v>7</v>
      </c>
      <c r="B31" s="6" t="s">
        <v>2</v>
      </c>
      <c r="C31" s="15">
        <v>5500</v>
      </c>
      <c r="D31" s="15">
        <v>5500</v>
      </c>
      <c r="E31" s="15">
        <v>5500</v>
      </c>
    </row>
    <row r="32" spans="1:6" ht="36.75" x14ac:dyDescent="0.3">
      <c r="A32" s="11" t="s">
        <v>8</v>
      </c>
      <c r="B32" s="6" t="s">
        <v>2</v>
      </c>
      <c r="C32" s="50">
        <v>5090</v>
      </c>
      <c r="D32" s="49">
        <f>C32</f>
        <v>5090</v>
      </c>
      <c r="E32" s="49">
        <f>D32</f>
        <v>5090</v>
      </c>
    </row>
    <row r="33" spans="1:5" ht="38.25" customHeight="1" x14ac:dyDescent="0.3">
      <c r="A33" s="11" t="s">
        <v>9</v>
      </c>
      <c r="B33" s="6" t="s">
        <v>2</v>
      </c>
      <c r="C33" s="50">
        <v>4121</v>
      </c>
      <c r="D33" s="49">
        <f>C33</f>
        <v>4121</v>
      </c>
      <c r="E33" s="49">
        <f>D33</f>
        <v>4121</v>
      </c>
    </row>
    <row r="34" spans="1:5" x14ac:dyDescent="0.3">
      <c r="C34" s="16">
        <f>C33+C32+C31+C30+C29+C15</f>
        <v>127742.12966160002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</sheetPr>
  <dimension ref="A1:G34"/>
  <sheetViews>
    <sheetView topLeftCell="A9" workbookViewId="0">
      <pane xSplit="2" ySplit="5" topLeftCell="C29" activePane="bottomRight" state="frozen"/>
      <selection activeCell="A9" sqref="A9"/>
      <selection pane="topRight" activeCell="C9" sqref="C9"/>
      <selection pane="bottomLeft" activeCell="A14" sqref="A14"/>
      <selection pane="bottomRight" activeCell="A35" sqref="A35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96" t="s">
        <v>15</v>
      </c>
      <c r="B1" s="96"/>
      <c r="C1" s="96"/>
      <c r="D1" s="96"/>
      <c r="E1" s="96"/>
    </row>
    <row r="2" spans="1:7" x14ac:dyDescent="0.3">
      <c r="A2" s="96" t="s">
        <v>70</v>
      </c>
      <c r="B2" s="96"/>
      <c r="C2" s="96"/>
      <c r="D2" s="96"/>
      <c r="E2" s="96"/>
    </row>
    <row r="3" spans="1:7" x14ac:dyDescent="0.3">
      <c r="A3" s="1"/>
    </row>
    <row r="4" spans="1:7" ht="50.25" customHeight="1" x14ac:dyDescent="0.3">
      <c r="A4" s="102" t="s">
        <v>49</v>
      </c>
      <c r="B4" s="102"/>
      <c r="C4" s="102"/>
      <c r="D4" s="102"/>
      <c r="E4" s="102"/>
    </row>
    <row r="5" spans="1:7" ht="15.75" customHeight="1" x14ac:dyDescent="0.3">
      <c r="A5" s="98" t="s">
        <v>16</v>
      </c>
      <c r="B5" s="98"/>
      <c r="C5" s="98"/>
      <c r="D5" s="98"/>
      <c r="E5" s="98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99" t="s">
        <v>27</v>
      </c>
      <c r="B9" s="100" t="s">
        <v>18</v>
      </c>
      <c r="C9" s="101" t="s">
        <v>67</v>
      </c>
      <c r="D9" s="101"/>
      <c r="E9" s="101"/>
    </row>
    <row r="10" spans="1:7" ht="40.5" x14ac:dyDescent="0.3">
      <c r="A10" s="99"/>
      <c r="B10" s="100"/>
      <c r="C10" s="30" t="s">
        <v>19</v>
      </c>
      <c r="D10" s="30" t="s">
        <v>20</v>
      </c>
      <c r="E10" s="31" t="s">
        <v>14</v>
      </c>
    </row>
    <row r="11" spans="1:7" x14ac:dyDescent="0.3">
      <c r="A11" s="5" t="s">
        <v>21</v>
      </c>
      <c r="B11" s="6" t="s">
        <v>10</v>
      </c>
      <c r="C11" s="45">
        <v>42</v>
      </c>
      <c r="D11" s="45">
        <f>C11</f>
        <v>42</v>
      </c>
      <c r="E11" s="45">
        <v>40</v>
      </c>
    </row>
    <row r="12" spans="1:7" ht="25.5" x14ac:dyDescent="0.3">
      <c r="A12" s="9" t="s">
        <v>24</v>
      </c>
      <c r="B12" s="6" t="s">
        <v>2</v>
      </c>
      <c r="C12" s="17">
        <f>(C13-C32)/C11</f>
        <v>3434.2417251333336</v>
      </c>
      <c r="D12" s="17">
        <f t="shared" ref="D12:E12" si="0">(D13-D32)/D11</f>
        <v>3434.2417251333336</v>
      </c>
      <c r="E12" s="17">
        <f t="shared" si="0"/>
        <v>3605.9538113900003</v>
      </c>
    </row>
    <row r="13" spans="1:7" ht="25.5" x14ac:dyDescent="0.3">
      <c r="A13" s="5" t="s">
        <v>11</v>
      </c>
      <c r="B13" s="6" t="s">
        <v>2</v>
      </c>
      <c r="C13" s="42">
        <f>C15+C29+C30+C33+C31+C32</f>
        <v>147238.15245560001</v>
      </c>
      <c r="D13" s="42">
        <f t="shared" ref="D13:E13" si="1">D15+D29+D30+D33+D31+D32</f>
        <v>147238.15245560001</v>
      </c>
      <c r="E13" s="42">
        <f t="shared" si="1"/>
        <v>147238.15245560001</v>
      </c>
    </row>
    <row r="14" spans="1:7" x14ac:dyDescent="0.3">
      <c r="A14" s="7" t="s">
        <v>0</v>
      </c>
      <c r="B14" s="8"/>
      <c r="C14" s="17"/>
      <c r="D14" s="32">
        <f t="shared" ref="D14:E32" si="2">C14</f>
        <v>0</v>
      </c>
      <c r="E14" s="32">
        <f t="shared" si="2"/>
        <v>0</v>
      </c>
      <c r="G14" s="16"/>
    </row>
    <row r="15" spans="1:7" ht="25.5" x14ac:dyDescent="0.3">
      <c r="A15" s="65" t="s">
        <v>12</v>
      </c>
      <c r="B15" s="66" t="s">
        <v>2</v>
      </c>
      <c r="C15" s="67">
        <f>C17+C20+C23+C26</f>
        <v>118049.9</v>
      </c>
      <c r="D15" s="67">
        <f t="shared" ref="D15:E15" si="3">D17+D20+D23+D26</f>
        <v>118049.9</v>
      </c>
      <c r="E15" s="67">
        <f t="shared" si="3"/>
        <v>118049.9</v>
      </c>
    </row>
    <row r="16" spans="1:7" x14ac:dyDescent="0.3">
      <c r="A16" s="7" t="s">
        <v>1</v>
      </c>
      <c r="B16" s="8"/>
      <c r="C16" s="17"/>
      <c r="D16" s="32">
        <f t="shared" si="2"/>
        <v>0</v>
      </c>
      <c r="E16" s="32">
        <f t="shared" si="2"/>
        <v>0</v>
      </c>
    </row>
    <row r="17" spans="1:6" s="21" customFormat="1" ht="25.5" x14ac:dyDescent="0.3">
      <c r="A17" s="18" t="s">
        <v>29</v>
      </c>
      <c r="B17" s="48" t="s">
        <v>2</v>
      </c>
      <c r="C17" s="42">
        <v>13852.9</v>
      </c>
      <c r="D17" s="49">
        <f>C17</f>
        <v>13852.9</v>
      </c>
      <c r="E17" s="49">
        <f>D17</f>
        <v>13852.9</v>
      </c>
    </row>
    <row r="18" spans="1:6" s="21" customFormat="1" x14ac:dyDescent="0.3">
      <c r="A18" s="25" t="s">
        <v>4</v>
      </c>
      <c r="B18" s="26" t="s">
        <v>3</v>
      </c>
      <c r="C18" s="39">
        <v>4</v>
      </c>
      <c r="D18" s="32">
        <f t="shared" si="2"/>
        <v>4</v>
      </c>
      <c r="E18" s="32">
        <f t="shared" si="2"/>
        <v>4</v>
      </c>
      <c r="F18" s="69">
        <f>C18+C21+C24+C27</f>
        <v>42.66</v>
      </c>
    </row>
    <row r="19" spans="1:6" s="21" customFormat="1" ht="21.95" customHeight="1" x14ac:dyDescent="0.3">
      <c r="A19" s="25" t="s">
        <v>25</v>
      </c>
      <c r="B19" s="19" t="s">
        <v>26</v>
      </c>
      <c r="C19" s="17">
        <f>C17/C18/12*1000+200</f>
        <v>288802.08333333331</v>
      </c>
      <c r="D19" s="32">
        <f t="shared" si="2"/>
        <v>288802.08333333331</v>
      </c>
      <c r="E19" s="32">
        <f t="shared" si="2"/>
        <v>288802.08333333331</v>
      </c>
    </row>
    <row r="20" spans="1:6" s="21" customFormat="1" ht="25.5" x14ac:dyDescent="0.3">
      <c r="A20" s="18" t="s">
        <v>30</v>
      </c>
      <c r="B20" s="48" t="s">
        <v>2</v>
      </c>
      <c r="C20" s="42">
        <v>72428.2</v>
      </c>
      <c r="D20" s="49">
        <f>C20</f>
        <v>72428.2</v>
      </c>
      <c r="E20" s="49">
        <f>D20</f>
        <v>72428.2</v>
      </c>
    </row>
    <row r="21" spans="1:6" s="21" customFormat="1" x14ac:dyDescent="0.3">
      <c r="A21" s="25" t="s">
        <v>4</v>
      </c>
      <c r="B21" s="26" t="s">
        <v>3</v>
      </c>
      <c r="C21" s="46">
        <v>18.16</v>
      </c>
      <c r="D21" s="32">
        <f t="shared" si="2"/>
        <v>18.16</v>
      </c>
      <c r="E21" s="32">
        <f t="shared" si="2"/>
        <v>18.16</v>
      </c>
    </row>
    <row r="22" spans="1:6" s="21" customFormat="1" ht="21.95" customHeight="1" x14ac:dyDescent="0.3">
      <c r="A22" s="25" t="s">
        <v>25</v>
      </c>
      <c r="B22" s="19" t="s">
        <v>26</v>
      </c>
      <c r="C22" s="17">
        <f>C20/12/C21*1000</f>
        <v>332361.41703377385</v>
      </c>
      <c r="D22" s="32">
        <f t="shared" si="2"/>
        <v>332361.41703377385</v>
      </c>
      <c r="E22" s="32">
        <f t="shared" si="2"/>
        <v>332361.41703377385</v>
      </c>
    </row>
    <row r="23" spans="1:6" ht="39" x14ac:dyDescent="0.3">
      <c r="A23" s="11" t="s">
        <v>36</v>
      </c>
      <c r="B23" s="47" t="s">
        <v>2</v>
      </c>
      <c r="C23" s="42">
        <v>12087.3</v>
      </c>
      <c r="D23" s="49">
        <f>C23</f>
        <v>12087.3</v>
      </c>
      <c r="E23" s="49">
        <f>D23</f>
        <v>12087.3</v>
      </c>
    </row>
    <row r="24" spans="1:6" x14ac:dyDescent="0.3">
      <c r="A24" s="9" t="s">
        <v>4</v>
      </c>
      <c r="B24" s="10" t="s">
        <v>3</v>
      </c>
      <c r="C24" s="39">
        <v>4.5</v>
      </c>
      <c r="D24" s="32">
        <f t="shared" si="2"/>
        <v>4.5</v>
      </c>
      <c r="E24" s="32">
        <f t="shared" si="2"/>
        <v>4.5</v>
      </c>
    </row>
    <row r="25" spans="1:6" ht="21.95" customHeight="1" x14ac:dyDescent="0.3">
      <c r="A25" s="9" t="s">
        <v>25</v>
      </c>
      <c r="B25" s="6" t="s">
        <v>26</v>
      </c>
      <c r="C25" s="17">
        <f>C23/C24/12*1000</f>
        <v>223838.88888888888</v>
      </c>
      <c r="D25" s="32">
        <f t="shared" si="2"/>
        <v>223838.88888888888</v>
      </c>
      <c r="E25" s="32">
        <f t="shared" si="2"/>
        <v>223838.88888888888</v>
      </c>
    </row>
    <row r="26" spans="1:6" ht="25.5" x14ac:dyDescent="0.3">
      <c r="A26" s="5" t="s">
        <v>23</v>
      </c>
      <c r="B26" s="47" t="s">
        <v>2</v>
      </c>
      <c r="C26" s="42">
        <v>19681.5</v>
      </c>
      <c r="D26" s="49">
        <f>C26</f>
        <v>19681.5</v>
      </c>
      <c r="E26" s="49">
        <f>D26</f>
        <v>19681.5</v>
      </c>
    </row>
    <row r="27" spans="1:6" x14ac:dyDescent="0.3">
      <c r="A27" s="9" t="s">
        <v>4</v>
      </c>
      <c r="B27" s="10" t="s">
        <v>3</v>
      </c>
      <c r="C27" s="39">
        <v>16</v>
      </c>
      <c r="D27" s="32">
        <f t="shared" si="2"/>
        <v>16</v>
      </c>
      <c r="E27" s="32">
        <f t="shared" si="2"/>
        <v>16</v>
      </c>
    </row>
    <row r="28" spans="1:6" ht="21.95" customHeight="1" x14ac:dyDescent="0.3">
      <c r="A28" s="9" t="s">
        <v>25</v>
      </c>
      <c r="B28" s="6" t="s">
        <v>26</v>
      </c>
      <c r="C28" s="17">
        <f>C26/12/C27*1000</f>
        <v>102507.8125</v>
      </c>
      <c r="D28" s="32">
        <f t="shared" si="2"/>
        <v>102507.8125</v>
      </c>
      <c r="E28" s="32">
        <f t="shared" si="2"/>
        <v>102507.8125</v>
      </c>
    </row>
    <row r="29" spans="1:6" ht="25.5" x14ac:dyDescent="0.3">
      <c r="A29" s="5" t="s">
        <v>5</v>
      </c>
      <c r="B29" s="6" t="s">
        <v>2</v>
      </c>
      <c r="C29" s="42">
        <f>C15*11.7444%</f>
        <v>13864.252455600001</v>
      </c>
      <c r="D29" s="49">
        <f t="shared" ref="D29:E31" si="4">C29</f>
        <v>13864.252455600001</v>
      </c>
      <c r="E29" s="49">
        <f t="shared" si="4"/>
        <v>13864.252455600001</v>
      </c>
    </row>
    <row r="30" spans="1:6" ht="36.75" x14ac:dyDescent="0.3">
      <c r="A30" s="11" t="s">
        <v>6</v>
      </c>
      <c r="B30" s="6" t="s">
        <v>2</v>
      </c>
      <c r="C30" s="42">
        <v>6066</v>
      </c>
      <c r="D30" s="49">
        <f t="shared" si="4"/>
        <v>6066</v>
      </c>
      <c r="E30" s="49">
        <f t="shared" si="4"/>
        <v>6066</v>
      </c>
    </row>
    <row r="31" spans="1:6" ht="25.5" x14ac:dyDescent="0.3">
      <c r="A31" s="11" t="s">
        <v>7</v>
      </c>
      <c r="B31" s="6" t="s">
        <v>2</v>
      </c>
      <c r="C31" s="17">
        <v>1500</v>
      </c>
      <c r="D31" s="49">
        <f t="shared" si="4"/>
        <v>1500</v>
      </c>
      <c r="E31" s="49">
        <f t="shared" si="4"/>
        <v>1500</v>
      </c>
    </row>
    <row r="32" spans="1:6" ht="36.75" x14ac:dyDescent="0.3">
      <c r="A32" s="11" t="s">
        <v>8</v>
      </c>
      <c r="B32" s="6" t="s">
        <v>2</v>
      </c>
      <c r="C32" s="42">
        <v>3000</v>
      </c>
      <c r="D32" s="49">
        <f t="shared" si="2"/>
        <v>3000</v>
      </c>
      <c r="E32" s="49">
        <f t="shared" si="2"/>
        <v>3000</v>
      </c>
    </row>
    <row r="33" spans="1:5" ht="38.25" customHeight="1" x14ac:dyDescent="0.3">
      <c r="A33" s="11" t="s">
        <v>9</v>
      </c>
      <c r="B33" s="6" t="s">
        <v>2</v>
      </c>
      <c r="C33" s="42">
        <v>4758</v>
      </c>
      <c r="D33" s="49">
        <f>C33</f>
        <v>4758</v>
      </c>
      <c r="E33" s="49">
        <f>D33</f>
        <v>4758</v>
      </c>
    </row>
    <row r="34" spans="1:5" x14ac:dyDescent="0.3">
      <c r="C34" s="16">
        <f>C33+C32+C31+C30+C29+C15</f>
        <v>147238.15245559998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4"/>
  <sheetViews>
    <sheetView topLeftCell="A9" workbookViewId="0">
      <pane xSplit="2" ySplit="5" topLeftCell="C32" activePane="bottomRight" state="frozen"/>
      <selection activeCell="A9" sqref="A9"/>
      <selection pane="topRight" activeCell="C9" sqref="C9"/>
      <selection pane="bottomLeft" activeCell="A14" sqref="A14"/>
      <selection pane="bottomRight" activeCell="A37" sqref="A37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96" t="s">
        <v>15</v>
      </c>
      <c r="B1" s="96"/>
      <c r="C1" s="96"/>
      <c r="D1" s="96"/>
      <c r="E1" s="96"/>
    </row>
    <row r="2" spans="1:7" x14ac:dyDescent="0.3">
      <c r="A2" s="96" t="s">
        <v>70</v>
      </c>
      <c r="B2" s="96"/>
      <c r="C2" s="96"/>
      <c r="D2" s="96"/>
      <c r="E2" s="96"/>
    </row>
    <row r="3" spans="1:7" x14ac:dyDescent="0.3">
      <c r="A3" s="1"/>
    </row>
    <row r="4" spans="1:7" x14ac:dyDescent="0.3">
      <c r="A4" s="97" t="s">
        <v>35</v>
      </c>
      <c r="B4" s="97"/>
      <c r="C4" s="97"/>
      <c r="D4" s="97"/>
      <c r="E4" s="97"/>
    </row>
    <row r="5" spans="1:7" ht="15.75" customHeight="1" x14ac:dyDescent="0.3">
      <c r="A5" s="98" t="s">
        <v>16</v>
      </c>
      <c r="B5" s="98"/>
      <c r="C5" s="98"/>
      <c r="D5" s="98"/>
      <c r="E5" s="98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99" t="s">
        <v>27</v>
      </c>
      <c r="B9" s="100" t="s">
        <v>18</v>
      </c>
      <c r="C9" s="101" t="s">
        <v>67</v>
      </c>
      <c r="D9" s="101"/>
      <c r="E9" s="101"/>
    </row>
    <row r="10" spans="1:7" ht="40.5" x14ac:dyDescent="0.3">
      <c r="A10" s="99"/>
      <c r="B10" s="100"/>
      <c r="C10" s="30" t="s">
        <v>19</v>
      </c>
      <c r="D10" s="30" t="s">
        <v>20</v>
      </c>
      <c r="E10" s="31" t="s">
        <v>14</v>
      </c>
    </row>
    <row r="11" spans="1:7" x14ac:dyDescent="0.3">
      <c r="A11" s="5" t="s">
        <v>21</v>
      </c>
      <c r="B11" s="6" t="s">
        <v>10</v>
      </c>
      <c r="C11" s="45">
        <v>69</v>
      </c>
      <c r="D11" s="45">
        <f>C11</f>
        <v>69</v>
      </c>
      <c r="E11" s="45">
        <v>65</v>
      </c>
    </row>
    <row r="12" spans="1:7" ht="25.5" x14ac:dyDescent="0.3">
      <c r="A12" s="9" t="s">
        <v>24</v>
      </c>
      <c r="B12" s="6" t="s">
        <v>2</v>
      </c>
      <c r="C12" s="17">
        <f>(C13-C32)/C11</f>
        <v>1971.7735111768116</v>
      </c>
      <c r="D12" s="17">
        <f t="shared" ref="D12:E12" si="0">(D13-D32)/D11</f>
        <v>1971.7735111768116</v>
      </c>
      <c r="E12" s="17">
        <f t="shared" si="0"/>
        <v>2093.113419556923</v>
      </c>
    </row>
    <row r="13" spans="1:7" ht="25.5" x14ac:dyDescent="0.3">
      <c r="A13" s="5" t="s">
        <v>11</v>
      </c>
      <c r="B13" s="6" t="s">
        <v>2</v>
      </c>
      <c r="C13" s="42">
        <f>C15+C29+C30+C33+C31+C32</f>
        <v>147852.3722712</v>
      </c>
      <c r="D13" s="42">
        <f t="shared" ref="D13:E13" si="1">D15+D29+D30+D33+D31+D32</f>
        <v>147852.3722712</v>
      </c>
      <c r="E13" s="42">
        <f t="shared" si="1"/>
        <v>147852.3722712</v>
      </c>
    </row>
    <row r="14" spans="1:7" x14ac:dyDescent="0.3">
      <c r="A14" s="7" t="s">
        <v>0</v>
      </c>
      <c r="B14" s="8"/>
      <c r="C14" s="17"/>
      <c r="D14" s="17">
        <f t="shared" ref="D14:E29" si="2">C14</f>
        <v>0</v>
      </c>
      <c r="E14" s="17">
        <f t="shared" si="2"/>
        <v>0</v>
      </c>
      <c r="G14" s="16"/>
    </row>
    <row r="15" spans="1:7" ht="25.5" x14ac:dyDescent="0.3">
      <c r="A15" s="65" t="s">
        <v>12</v>
      </c>
      <c r="B15" s="66" t="s">
        <v>2</v>
      </c>
      <c r="C15" s="67">
        <f>C17+C20+C23+C26</f>
        <v>104539.79999999999</v>
      </c>
      <c r="D15" s="67">
        <f t="shared" ref="D15:E15" si="3">D17+D20+D23+D26</f>
        <v>104539.79999999999</v>
      </c>
      <c r="E15" s="67">
        <f t="shared" si="3"/>
        <v>104539.79999999999</v>
      </c>
    </row>
    <row r="16" spans="1:7" x14ac:dyDescent="0.3">
      <c r="A16" s="7" t="s">
        <v>1</v>
      </c>
      <c r="B16" s="8"/>
      <c r="C16" s="17"/>
      <c r="D16" s="17">
        <f t="shared" si="2"/>
        <v>0</v>
      </c>
      <c r="E16" s="17">
        <f t="shared" si="2"/>
        <v>0</v>
      </c>
    </row>
    <row r="17" spans="1:6" s="21" customFormat="1" ht="25.5" x14ac:dyDescent="0.3">
      <c r="A17" s="18" t="s">
        <v>29</v>
      </c>
      <c r="B17" s="48" t="s">
        <v>2</v>
      </c>
      <c r="C17" s="42">
        <v>14660.2</v>
      </c>
      <c r="D17" s="49">
        <f t="shared" si="2"/>
        <v>14660.2</v>
      </c>
      <c r="E17" s="49">
        <f t="shared" si="2"/>
        <v>14660.2</v>
      </c>
    </row>
    <row r="18" spans="1:6" s="21" customFormat="1" x14ac:dyDescent="0.3">
      <c r="A18" s="25" t="s">
        <v>4</v>
      </c>
      <c r="B18" s="26" t="s">
        <v>3</v>
      </c>
      <c r="C18" s="39">
        <v>4.5</v>
      </c>
      <c r="D18" s="17">
        <f t="shared" si="2"/>
        <v>4.5</v>
      </c>
      <c r="E18" s="17">
        <f t="shared" si="2"/>
        <v>4.5</v>
      </c>
      <c r="F18" s="69">
        <f>C18+C21+C24+C27</f>
        <v>39.53</v>
      </c>
    </row>
    <row r="19" spans="1:6" s="21" customFormat="1" ht="21.95" customHeight="1" x14ac:dyDescent="0.3">
      <c r="A19" s="25" t="s">
        <v>25</v>
      </c>
      <c r="B19" s="19" t="s">
        <v>26</v>
      </c>
      <c r="C19" s="17">
        <f>C17/C18/12*1000+200</f>
        <v>271685.18518518523</v>
      </c>
      <c r="D19" s="17">
        <f t="shared" si="2"/>
        <v>271685.18518518523</v>
      </c>
      <c r="E19" s="17">
        <f t="shared" si="2"/>
        <v>271685.18518518523</v>
      </c>
    </row>
    <row r="20" spans="1:6" s="21" customFormat="1" ht="25.5" x14ac:dyDescent="0.3">
      <c r="A20" s="18" t="s">
        <v>30</v>
      </c>
      <c r="B20" s="48" t="s">
        <v>2</v>
      </c>
      <c r="C20" s="42">
        <v>60740</v>
      </c>
      <c r="D20" s="49">
        <f t="shared" si="2"/>
        <v>60740</v>
      </c>
      <c r="E20" s="49">
        <f t="shared" si="2"/>
        <v>60740</v>
      </c>
    </row>
    <row r="21" spans="1:6" s="21" customFormat="1" x14ac:dyDescent="0.3">
      <c r="A21" s="25" t="s">
        <v>4</v>
      </c>
      <c r="B21" s="26" t="s">
        <v>3</v>
      </c>
      <c r="C21" s="46">
        <v>16.03</v>
      </c>
      <c r="D21" s="17">
        <f t="shared" si="2"/>
        <v>16.03</v>
      </c>
      <c r="E21" s="17">
        <f t="shared" si="2"/>
        <v>16.03</v>
      </c>
    </row>
    <row r="22" spans="1:6" ht="21.95" customHeight="1" x14ac:dyDescent="0.3">
      <c r="A22" s="9" t="s">
        <v>25</v>
      </c>
      <c r="B22" s="6" t="s">
        <v>26</v>
      </c>
      <c r="C22" s="17">
        <f>C20/12/C21*1000</f>
        <v>315762.1127053441</v>
      </c>
      <c r="D22" s="17">
        <f t="shared" si="2"/>
        <v>315762.1127053441</v>
      </c>
      <c r="E22" s="17">
        <f t="shared" si="2"/>
        <v>315762.1127053441</v>
      </c>
    </row>
    <row r="23" spans="1:6" ht="39" x14ac:dyDescent="0.3">
      <c r="A23" s="11" t="s">
        <v>36</v>
      </c>
      <c r="B23" s="47" t="s">
        <v>2</v>
      </c>
      <c r="C23" s="42">
        <v>9503.7000000000007</v>
      </c>
      <c r="D23" s="49">
        <f t="shared" si="2"/>
        <v>9503.7000000000007</v>
      </c>
      <c r="E23" s="49">
        <f t="shared" si="2"/>
        <v>9503.7000000000007</v>
      </c>
    </row>
    <row r="24" spans="1:6" x14ac:dyDescent="0.3">
      <c r="A24" s="9" t="s">
        <v>4</v>
      </c>
      <c r="B24" s="10" t="s">
        <v>3</v>
      </c>
      <c r="C24" s="39">
        <v>3.5</v>
      </c>
      <c r="D24" s="17">
        <f t="shared" si="2"/>
        <v>3.5</v>
      </c>
      <c r="E24" s="17">
        <f t="shared" si="2"/>
        <v>3.5</v>
      </c>
    </row>
    <row r="25" spans="1:6" ht="21.95" customHeight="1" x14ac:dyDescent="0.3">
      <c r="A25" s="9" t="s">
        <v>25</v>
      </c>
      <c r="B25" s="6" t="s">
        <v>26</v>
      </c>
      <c r="C25" s="17">
        <f>C23/C24/12*1000</f>
        <v>226278.57142857145</v>
      </c>
      <c r="D25" s="17">
        <f t="shared" si="2"/>
        <v>226278.57142857145</v>
      </c>
      <c r="E25" s="17">
        <f t="shared" si="2"/>
        <v>226278.57142857145</v>
      </c>
    </row>
    <row r="26" spans="1:6" ht="25.5" x14ac:dyDescent="0.3">
      <c r="A26" s="5" t="s">
        <v>23</v>
      </c>
      <c r="B26" s="47" t="s">
        <v>2</v>
      </c>
      <c r="C26" s="42">
        <v>19635.900000000001</v>
      </c>
      <c r="D26" s="49">
        <f t="shared" si="2"/>
        <v>19635.900000000001</v>
      </c>
      <c r="E26" s="49">
        <f t="shared" si="2"/>
        <v>19635.900000000001</v>
      </c>
    </row>
    <row r="27" spans="1:6" x14ac:dyDescent="0.3">
      <c r="A27" s="9" t="s">
        <v>4</v>
      </c>
      <c r="B27" s="10" t="s">
        <v>3</v>
      </c>
      <c r="C27" s="39">
        <v>15.5</v>
      </c>
      <c r="D27" s="17">
        <f t="shared" si="2"/>
        <v>15.5</v>
      </c>
      <c r="E27" s="17">
        <f t="shared" si="2"/>
        <v>15.5</v>
      </c>
    </row>
    <row r="28" spans="1:6" ht="21.95" customHeight="1" x14ac:dyDescent="0.3">
      <c r="A28" s="9" t="s">
        <v>25</v>
      </c>
      <c r="B28" s="6" t="s">
        <v>26</v>
      </c>
      <c r="C28" s="17">
        <f>C26/12/C27*1000</f>
        <v>105569.35483870968</v>
      </c>
      <c r="D28" s="17">
        <f t="shared" si="2"/>
        <v>105569.35483870968</v>
      </c>
      <c r="E28" s="17">
        <f t="shared" si="2"/>
        <v>105569.35483870968</v>
      </c>
    </row>
    <row r="29" spans="1:6" ht="25.5" x14ac:dyDescent="0.3">
      <c r="A29" s="5" t="s">
        <v>5</v>
      </c>
      <c r="B29" s="6" t="s">
        <v>2</v>
      </c>
      <c r="C29" s="42">
        <f>C15*11.7444%</f>
        <v>12277.572271199999</v>
      </c>
      <c r="D29" s="49">
        <f t="shared" si="2"/>
        <v>12277.572271199999</v>
      </c>
      <c r="E29" s="49">
        <f t="shared" si="2"/>
        <v>12277.572271199999</v>
      </c>
    </row>
    <row r="30" spans="1:6" ht="36.75" x14ac:dyDescent="0.3">
      <c r="A30" s="11" t="s">
        <v>6</v>
      </c>
      <c r="B30" s="6" t="s">
        <v>2</v>
      </c>
      <c r="C30" s="42">
        <v>7760</v>
      </c>
      <c r="D30" s="49">
        <f t="shared" ref="D30:E30" si="4">C30</f>
        <v>7760</v>
      </c>
      <c r="E30" s="49">
        <f t="shared" si="4"/>
        <v>7760</v>
      </c>
    </row>
    <row r="31" spans="1:6" ht="25.5" x14ac:dyDescent="0.3">
      <c r="A31" s="11" t="s">
        <v>7</v>
      </c>
      <c r="B31" s="6" t="s">
        <v>2</v>
      </c>
      <c r="C31" s="17">
        <v>4500</v>
      </c>
      <c r="D31" s="17">
        <v>4500</v>
      </c>
      <c r="E31" s="17">
        <v>4500</v>
      </c>
    </row>
    <row r="32" spans="1:6" ht="36.75" x14ac:dyDescent="0.3">
      <c r="A32" s="11" t="s">
        <v>8</v>
      </c>
      <c r="B32" s="6" t="s">
        <v>2</v>
      </c>
      <c r="C32" s="54">
        <v>11800</v>
      </c>
      <c r="D32" s="49">
        <f t="shared" ref="D32:E32" si="5">C32</f>
        <v>11800</v>
      </c>
      <c r="E32" s="49">
        <f t="shared" si="5"/>
        <v>11800</v>
      </c>
    </row>
    <row r="33" spans="1:5" ht="38.25" customHeight="1" x14ac:dyDescent="0.3">
      <c r="A33" s="11" t="s">
        <v>9</v>
      </c>
      <c r="B33" s="6" t="s">
        <v>2</v>
      </c>
      <c r="C33" s="54">
        <v>6975</v>
      </c>
      <c r="D33" s="54">
        <v>6975</v>
      </c>
      <c r="E33" s="54">
        <v>6975</v>
      </c>
    </row>
    <row r="34" spans="1:5" x14ac:dyDescent="0.3">
      <c r="C34" s="16">
        <f>C33+C32+C31+C30+C29+C15</f>
        <v>147852.3722712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H33"/>
  <sheetViews>
    <sheetView topLeftCell="A7" workbookViewId="0">
      <selection activeCell="C13" sqref="C1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4.28515625" style="16" customWidth="1"/>
    <col min="4" max="4" width="13.5703125" style="16" customWidth="1"/>
    <col min="5" max="5" width="15.85546875" style="16" customWidth="1"/>
    <col min="6" max="6" width="12" style="2" customWidth="1"/>
    <col min="7" max="7" width="15.28515625" style="2" customWidth="1"/>
    <col min="8" max="16384" width="9.140625" style="2"/>
  </cols>
  <sheetData>
    <row r="1" spans="1:7" x14ac:dyDescent="0.3">
      <c r="A1" s="96" t="s">
        <v>15</v>
      </c>
      <c r="B1" s="96"/>
      <c r="C1" s="96"/>
      <c r="D1" s="96"/>
      <c r="E1" s="96"/>
    </row>
    <row r="2" spans="1:7" x14ac:dyDescent="0.3">
      <c r="A2" s="96" t="s">
        <v>39</v>
      </c>
      <c r="B2" s="96"/>
      <c r="C2" s="96"/>
      <c r="D2" s="96"/>
      <c r="E2" s="96"/>
    </row>
    <row r="3" spans="1:7" x14ac:dyDescent="0.3">
      <c r="A3" s="1"/>
    </row>
    <row r="4" spans="1:7" x14ac:dyDescent="0.3">
      <c r="A4" s="97" t="s">
        <v>33</v>
      </c>
      <c r="B4" s="97"/>
      <c r="C4" s="97"/>
      <c r="D4" s="97"/>
      <c r="E4" s="97"/>
    </row>
    <row r="5" spans="1:7" ht="15.75" customHeight="1" x14ac:dyDescent="0.3">
      <c r="A5" s="98" t="s">
        <v>16</v>
      </c>
      <c r="B5" s="98"/>
      <c r="C5" s="98"/>
      <c r="D5" s="98"/>
      <c r="E5" s="98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99" t="s">
        <v>27</v>
      </c>
      <c r="B9" s="100" t="s">
        <v>18</v>
      </c>
      <c r="C9" s="101" t="s">
        <v>38</v>
      </c>
      <c r="D9" s="101"/>
      <c r="E9" s="101"/>
    </row>
    <row r="10" spans="1:7" ht="40.5" x14ac:dyDescent="0.3">
      <c r="A10" s="99"/>
      <c r="B10" s="100"/>
      <c r="C10" s="30" t="s">
        <v>19</v>
      </c>
      <c r="D10" s="30" t="s">
        <v>20</v>
      </c>
      <c r="E10" s="31" t="s">
        <v>14</v>
      </c>
    </row>
    <row r="11" spans="1:7" x14ac:dyDescent="0.3">
      <c r="A11" s="5" t="s">
        <v>21</v>
      </c>
      <c r="B11" s="6" t="s">
        <v>10</v>
      </c>
      <c r="C11" s="44"/>
      <c r="D11" s="44">
        <f>C11</f>
        <v>0</v>
      </c>
      <c r="E11" s="44">
        <f>D11</f>
        <v>0</v>
      </c>
    </row>
    <row r="12" spans="1:7" ht="25.5" x14ac:dyDescent="0.3">
      <c r="A12" s="9" t="s">
        <v>24</v>
      </c>
      <c r="B12" s="6" t="s">
        <v>2</v>
      </c>
      <c r="C12" s="17" t="e">
        <f>(C13-C32)/C11</f>
        <v>#DIV/0!</v>
      </c>
      <c r="D12" s="17" t="e">
        <f t="shared" ref="D12" si="0">(D13-D32)/D11</f>
        <v>#DIV/0!</v>
      </c>
      <c r="E12" s="17" t="e">
        <f t="shared" ref="E12" si="1">(E13-E32)/E11</f>
        <v>#DIV/0!</v>
      </c>
    </row>
    <row r="13" spans="1:7" ht="25.5" x14ac:dyDescent="0.3">
      <c r="A13" s="5" t="s">
        <v>11</v>
      </c>
      <c r="B13" s="6" t="s">
        <v>2</v>
      </c>
      <c r="C13" s="42"/>
      <c r="D13" s="53">
        <f>C13</f>
        <v>0</v>
      </c>
      <c r="E13" s="53">
        <f>D13</f>
        <v>0</v>
      </c>
      <c r="F13" s="16"/>
    </row>
    <row r="14" spans="1:7" x14ac:dyDescent="0.3">
      <c r="A14" s="7" t="s">
        <v>0</v>
      </c>
      <c r="B14" s="8"/>
      <c r="C14" s="17">
        <v>0</v>
      </c>
      <c r="D14" s="17">
        <v>0</v>
      </c>
      <c r="E14" s="17">
        <v>0</v>
      </c>
      <c r="G14" s="16"/>
    </row>
    <row r="15" spans="1:7" s="21" customFormat="1" ht="25.5" x14ac:dyDescent="0.3">
      <c r="A15" s="18" t="s">
        <v>12</v>
      </c>
      <c r="B15" s="19" t="s">
        <v>2</v>
      </c>
      <c r="C15" s="42"/>
      <c r="D15" s="49">
        <f>C15</f>
        <v>0</v>
      </c>
      <c r="E15" s="49">
        <f>D15</f>
        <v>0</v>
      </c>
    </row>
    <row r="16" spans="1:7" s="21" customFormat="1" x14ac:dyDescent="0.3">
      <c r="A16" s="22" t="s">
        <v>1</v>
      </c>
      <c r="B16" s="23"/>
      <c r="C16" s="32">
        <v>0</v>
      </c>
      <c r="D16" s="32">
        <v>0</v>
      </c>
      <c r="E16" s="32">
        <v>0</v>
      </c>
    </row>
    <row r="17" spans="1:8" s="21" customFormat="1" ht="25.5" x14ac:dyDescent="0.3">
      <c r="A17" s="18" t="s">
        <v>29</v>
      </c>
      <c r="B17" s="19" t="s">
        <v>2</v>
      </c>
      <c r="C17" s="49"/>
      <c r="D17" s="49">
        <v>5500</v>
      </c>
      <c r="E17" s="49">
        <v>5500</v>
      </c>
    </row>
    <row r="18" spans="1:8" s="21" customFormat="1" x14ac:dyDescent="0.3">
      <c r="A18" s="25" t="s">
        <v>4</v>
      </c>
      <c r="B18" s="26" t="s">
        <v>3</v>
      </c>
      <c r="C18" s="32"/>
      <c r="D18" s="32"/>
      <c r="E18" s="32"/>
      <c r="F18" s="21" t="s">
        <v>31</v>
      </c>
      <c r="G18" s="21" t="s">
        <v>31</v>
      </c>
    </row>
    <row r="19" spans="1:8" s="21" customFormat="1" ht="21.95" customHeight="1" x14ac:dyDescent="0.3">
      <c r="A19" s="25" t="s">
        <v>25</v>
      </c>
      <c r="B19" s="19" t="s">
        <v>26</v>
      </c>
      <c r="C19" s="32" t="e">
        <f>C17/C18/12*1000+200</f>
        <v>#DIV/0!</v>
      </c>
      <c r="D19" s="32" t="e">
        <f t="shared" ref="D19:E33" si="2">C19</f>
        <v>#DIV/0!</v>
      </c>
      <c r="E19" s="32" t="e">
        <f t="shared" si="2"/>
        <v>#DIV/0!</v>
      </c>
    </row>
    <row r="20" spans="1:8" s="21" customFormat="1" ht="25.5" x14ac:dyDescent="0.3">
      <c r="A20" s="18" t="s">
        <v>30</v>
      </c>
      <c r="B20" s="19" t="s">
        <v>2</v>
      </c>
      <c r="C20" s="49"/>
      <c r="D20" s="49">
        <f t="shared" si="2"/>
        <v>0</v>
      </c>
      <c r="E20" s="49">
        <f t="shared" si="2"/>
        <v>0</v>
      </c>
    </row>
    <row r="21" spans="1:8" s="21" customFormat="1" x14ac:dyDescent="0.3">
      <c r="A21" s="25" t="s">
        <v>4</v>
      </c>
      <c r="B21" s="26" t="s">
        <v>3</v>
      </c>
      <c r="C21" s="32"/>
      <c r="D21" s="32">
        <f t="shared" si="2"/>
        <v>0</v>
      </c>
      <c r="E21" s="32">
        <f t="shared" si="2"/>
        <v>0</v>
      </c>
      <c r="G21" s="21" t="s">
        <v>31</v>
      </c>
      <c r="H21" s="21" t="s">
        <v>31</v>
      </c>
    </row>
    <row r="22" spans="1:8" s="21" customFormat="1" ht="21.95" customHeight="1" x14ac:dyDescent="0.3">
      <c r="A22" s="25" t="s">
        <v>25</v>
      </c>
      <c r="B22" s="19" t="s">
        <v>26</v>
      </c>
      <c r="C22" s="32" t="e">
        <f>C20/12/C21*1000</f>
        <v>#DIV/0!</v>
      </c>
      <c r="D22" s="32" t="e">
        <f t="shared" si="2"/>
        <v>#DIV/0!</v>
      </c>
      <c r="E22" s="32" t="e">
        <f t="shared" si="2"/>
        <v>#DIV/0!</v>
      </c>
    </row>
    <row r="23" spans="1:8" s="21" customFormat="1" ht="39" x14ac:dyDescent="0.3">
      <c r="A23" s="27" t="s">
        <v>36</v>
      </c>
      <c r="B23" s="19" t="s">
        <v>2</v>
      </c>
      <c r="C23" s="49"/>
      <c r="D23" s="49">
        <f t="shared" si="2"/>
        <v>0</v>
      </c>
      <c r="E23" s="49">
        <f t="shared" si="2"/>
        <v>0</v>
      </c>
    </row>
    <row r="24" spans="1:8" s="21" customFormat="1" x14ac:dyDescent="0.3">
      <c r="A24" s="25" t="s">
        <v>4</v>
      </c>
      <c r="B24" s="26" t="s">
        <v>3</v>
      </c>
      <c r="C24" s="32"/>
      <c r="D24" s="32">
        <f t="shared" si="2"/>
        <v>0</v>
      </c>
      <c r="E24" s="32">
        <f t="shared" si="2"/>
        <v>0</v>
      </c>
    </row>
    <row r="25" spans="1:8" s="21" customFormat="1" ht="21.95" customHeight="1" x14ac:dyDescent="0.3">
      <c r="A25" s="25" t="s">
        <v>25</v>
      </c>
      <c r="B25" s="19" t="s">
        <v>26</v>
      </c>
      <c r="C25" s="32" t="e">
        <f>C23/C24/12*1000</f>
        <v>#DIV/0!</v>
      </c>
      <c r="D25" s="32" t="e">
        <f t="shared" si="2"/>
        <v>#DIV/0!</v>
      </c>
      <c r="E25" s="32" t="e">
        <f t="shared" si="2"/>
        <v>#DIV/0!</v>
      </c>
    </row>
    <row r="26" spans="1:8" s="21" customFormat="1" ht="25.5" x14ac:dyDescent="0.3">
      <c r="A26" s="18" t="s">
        <v>23</v>
      </c>
      <c r="B26" s="19" t="s">
        <v>2</v>
      </c>
      <c r="C26" s="49"/>
      <c r="D26" s="49">
        <f t="shared" si="2"/>
        <v>0</v>
      </c>
      <c r="E26" s="49">
        <f t="shared" si="2"/>
        <v>0</v>
      </c>
    </row>
    <row r="27" spans="1:8" s="21" customFormat="1" x14ac:dyDescent="0.3">
      <c r="A27" s="25" t="s">
        <v>4</v>
      </c>
      <c r="B27" s="26" t="s">
        <v>3</v>
      </c>
      <c r="C27" s="32"/>
      <c r="D27" s="32">
        <f t="shared" si="2"/>
        <v>0</v>
      </c>
      <c r="E27" s="32">
        <f t="shared" si="2"/>
        <v>0</v>
      </c>
    </row>
    <row r="28" spans="1:8" s="21" customFormat="1" ht="21.95" customHeight="1" x14ac:dyDescent="0.3">
      <c r="A28" s="25" t="s">
        <v>25</v>
      </c>
      <c r="B28" s="19" t="s">
        <v>26</v>
      </c>
      <c r="C28" s="32" t="e">
        <f>C26/12/C27*1000</f>
        <v>#DIV/0!</v>
      </c>
      <c r="D28" s="32" t="e">
        <f t="shared" si="2"/>
        <v>#DIV/0!</v>
      </c>
      <c r="E28" s="32" t="e">
        <f t="shared" si="2"/>
        <v>#DIV/0!</v>
      </c>
    </row>
    <row r="29" spans="1:8" s="21" customFormat="1" ht="25.5" x14ac:dyDescent="0.3">
      <c r="A29" s="18" t="s">
        <v>5</v>
      </c>
      <c r="B29" s="19" t="s">
        <v>2</v>
      </c>
      <c r="C29" s="42"/>
      <c r="D29" s="42">
        <f t="shared" si="2"/>
        <v>0</v>
      </c>
      <c r="E29" s="42">
        <f t="shared" si="2"/>
        <v>0</v>
      </c>
    </row>
    <row r="30" spans="1:8" s="21" customFormat="1" ht="36.75" x14ac:dyDescent="0.3">
      <c r="A30" s="27" t="s">
        <v>6</v>
      </c>
      <c r="B30" s="19" t="s">
        <v>2</v>
      </c>
      <c r="C30" s="49"/>
      <c r="D30" s="49">
        <f t="shared" si="2"/>
        <v>0</v>
      </c>
      <c r="E30" s="49">
        <f t="shared" si="2"/>
        <v>0</v>
      </c>
    </row>
    <row r="31" spans="1:8" ht="25.5" x14ac:dyDescent="0.3">
      <c r="A31" s="11" t="s">
        <v>7</v>
      </c>
      <c r="B31" s="6" t="s">
        <v>2</v>
      </c>
      <c r="C31" s="42"/>
      <c r="D31" s="49">
        <f t="shared" si="2"/>
        <v>0</v>
      </c>
      <c r="E31" s="49">
        <f t="shared" si="2"/>
        <v>0</v>
      </c>
    </row>
    <row r="32" spans="1:8" ht="36.75" x14ac:dyDescent="0.3">
      <c r="A32" s="11" t="s">
        <v>8</v>
      </c>
      <c r="B32" s="6" t="s">
        <v>2</v>
      </c>
      <c r="C32" s="42"/>
      <c r="D32" s="49">
        <v>0</v>
      </c>
      <c r="E32" s="49">
        <v>0</v>
      </c>
    </row>
    <row r="33" spans="1:5" ht="38.25" customHeight="1" x14ac:dyDescent="0.3">
      <c r="A33" s="11" t="s">
        <v>9</v>
      </c>
      <c r="B33" s="6" t="s">
        <v>2</v>
      </c>
      <c r="C33" s="42"/>
      <c r="D33" s="49">
        <f t="shared" si="2"/>
        <v>0</v>
      </c>
      <c r="E33" s="49">
        <f t="shared" si="2"/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A1:G34"/>
  <sheetViews>
    <sheetView workbookViewId="0">
      <selection activeCell="A2" sqref="A2:XFD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4" width="12" style="16" customWidth="1"/>
    <col min="5" max="5" width="12" style="38" customWidth="1"/>
    <col min="6" max="7" width="12" style="2" customWidth="1"/>
    <col min="8" max="16384" width="9.140625" style="2"/>
  </cols>
  <sheetData>
    <row r="1" spans="1:7" x14ac:dyDescent="0.3">
      <c r="A1" s="96" t="s">
        <v>15</v>
      </c>
      <c r="B1" s="96"/>
      <c r="C1" s="96"/>
      <c r="D1" s="96"/>
      <c r="E1" s="96"/>
    </row>
    <row r="2" spans="1:7" x14ac:dyDescent="0.3">
      <c r="A2" s="96" t="s">
        <v>69</v>
      </c>
      <c r="B2" s="96"/>
      <c r="C2" s="96"/>
      <c r="D2" s="96"/>
      <c r="E2" s="96"/>
    </row>
    <row r="3" spans="1:7" x14ac:dyDescent="0.3">
      <c r="A3" s="1"/>
    </row>
    <row r="4" spans="1:7" ht="45.75" customHeight="1" x14ac:dyDescent="0.3">
      <c r="A4" s="102" t="s">
        <v>48</v>
      </c>
      <c r="B4" s="102"/>
      <c r="C4" s="102"/>
      <c r="D4" s="102"/>
      <c r="E4" s="102"/>
    </row>
    <row r="5" spans="1:7" ht="15.75" customHeight="1" x14ac:dyDescent="0.3">
      <c r="A5" s="98" t="s">
        <v>16</v>
      </c>
      <c r="B5" s="98"/>
      <c r="C5" s="98"/>
      <c r="D5" s="98"/>
      <c r="E5" s="98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99" t="s">
        <v>27</v>
      </c>
      <c r="B9" s="100" t="s">
        <v>18</v>
      </c>
      <c r="C9" s="101" t="s">
        <v>65</v>
      </c>
      <c r="D9" s="101"/>
      <c r="E9" s="101"/>
    </row>
    <row r="10" spans="1:7" ht="40.5" x14ac:dyDescent="0.3">
      <c r="A10" s="99"/>
      <c r="B10" s="100"/>
      <c r="C10" s="30" t="s">
        <v>19</v>
      </c>
      <c r="D10" s="30" t="s">
        <v>20</v>
      </c>
      <c r="E10" s="31" t="s">
        <v>14</v>
      </c>
    </row>
    <row r="11" spans="1:7" x14ac:dyDescent="0.3">
      <c r="A11" s="5" t="s">
        <v>21</v>
      </c>
      <c r="B11" s="6" t="s">
        <v>10</v>
      </c>
      <c r="C11" s="45"/>
      <c r="D11" s="45"/>
      <c r="E11" s="45"/>
    </row>
    <row r="12" spans="1:7" ht="25.5" x14ac:dyDescent="0.3">
      <c r="A12" s="9" t="s">
        <v>24</v>
      </c>
      <c r="B12" s="6" t="s">
        <v>2</v>
      </c>
      <c r="C12" s="17"/>
      <c r="D12" s="17"/>
      <c r="E12" s="17"/>
    </row>
    <row r="13" spans="1:7" ht="25.5" x14ac:dyDescent="0.3">
      <c r="A13" s="5" t="s">
        <v>11</v>
      </c>
      <c r="B13" s="6" t="s">
        <v>2</v>
      </c>
      <c r="C13" s="42"/>
      <c r="D13" s="42"/>
      <c r="E13" s="42"/>
    </row>
    <row r="14" spans="1:7" x14ac:dyDescent="0.3">
      <c r="A14" s="7" t="s">
        <v>0</v>
      </c>
      <c r="B14" s="8"/>
      <c r="C14" s="17"/>
      <c r="D14" s="17"/>
      <c r="E14" s="17"/>
      <c r="G14" s="16"/>
    </row>
    <row r="15" spans="1:7" ht="25.5" x14ac:dyDescent="0.3">
      <c r="A15" s="65" t="s">
        <v>12</v>
      </c>
      <c r="B15" s="66" t="s">
        <v>2</v>
      </c>
      <c r="C15" s="67"/>
      <c r="D15" s="67"/>
      <c r="E15" s="67"/>
    </row>
    <row r="16" spans="1:7" x14ac:dyDescent="0.3">
      <c r="A16" s="7" t="s">
        <v>1</v>
      </c>
      <c r="B16" s="8"/>
      <c r="C16" s="17"/>
      <c r="D16" s="17"/>
      <c r="E16" s="17"/>
    </row>
    <row r="17" spans="1:6" s="21" customFormat="1" ht="25.5" x14ac:dyDescent="0.3">
      <c r="A17" s="18" t="s">
        <v>29</v>
      </c>
      <c r="B17" s="48" t="s">
        <v>2</v>
      </c>
      <c r="C17" s="42"/>
      <c r="D17" s="42"/>
      <c r="E17" s="42"/>
    </row>
    <row r="18" spans="1:6" s="21" customFormat="1" x14ac:dyDescent="0.3">
      <c r="A18" s="25" t="s">
        <v>4</v>
      </c>
      <c r="B18" s="26" t="s">
        <v>3</v>
      </c>
      <c r="C18" s="39"/>
      <c r="D18" s="17"/>
      <c r="E18" s="17"/>
      <c r="F18" s="68">
        <f>C18+C21+C24+C27</f>
        <v>0</v>
      </c>
    </row>
    <row r="19" spans="1:6" s="21" customFormat="1" ht="21.95" customHeight="1" x14ac:dyDescent="0.3">
      <c r="A19" s="25" t="s">
        <v>25</v>
      </c>
      <c r="B19" s="19" t="s">
        <v>26</v>
      </c>
      <c r="C19" s="17"/>
      <c r="D19" s="17"/>
      <c r="E19" s="17"/>
    </row>
    <row r="20" spans="1:6" s="21" customFormat="1" ht="25.5" x14ac:dyDescent="0.3">
      <c r="A20" s="18" t="s">
        <v>30</v>
      </c>
      <c r="B20" s="48" t="s">
        <v>2</v>
      </c>
      <c r="C20" s="42"/>
      <c r="D20" s="42"/>
      <c r="E20" s="42"/>
    </row>
    <row r="21" spans="1:6" s="21" customFormat="1" x14ac:dyDescent="0.3">
      <c r="A21" s="25" t="s">
        <v>4</v>
      </c>
      <c r="B21" s="26" t="s">
        <v>3</v>
      </c>
      <c r="C21" s="39"/>
      <c r="D21" s="17"/>
      <c r="E21" s="17"/>
    </row>
    <row r="22" spans="1:6" ht="21.95" customHeight="1" x14ac:dyDescent="0.3">
      <c r="A22" s="9" t="s">
        <v>25</v>
      </c>
      <c r="B22" s="6" t="s">
        <v>26</v>
      </c>
      <c r="C22" s="17"/>
      <c r="D22" s="17"/>
      <c r="E22" s="17"/>
    </row>
    <row r="23" spans="1:6" ht="39" x14ac:dyDescent="0.3">
      <c r="A23" s="11" t="s">
        <v>36</v>
      </c>
      <c r="B23" s="47" t="s">
        <v>2</v>
      </c>
      <c r="C23" s="42"/>
      <c r="D23" s="42"/>
      <c r="E23" s="42"/>
    </row>
    <row r="24" spans="1:6" x14ac:dyDescent="0.3">
      <c r="A24" s="9" t="s">
        <v>4</v>
      </c>
      <c r="B24" s="10" t="s">
        <v>3</v>
      </c>
      <c r="C24" s="39"/>
      <c r="D24" s="17"/>
      <c r="E24" s="17"/>
    </row>
    <row r="25" spans="1:6" ht="21.95" customHeight="1" x14ac:dyDescent="0.3">
      <c r="A25" s="9" t="s">
        <v>25</v>
      </c>
      <c r="B25" s="6" t="s">
        <v>26</v>
      </c>
      <c r="C25" s="17"/>
      <c r="D25" s="17"/>
      <c r="E25" s="17"/>
    </row>
    <row r="26" spans="1:6" ht="25.5" x14ac:dyDescent="0.3">
      <c r="A26" s="5" t="s">
        <v>23</v>
      </c>
      <c r="B26" s="47" t="s">
        <v>2</v>
      </c>
      <c r="C26" s="42"/>
      <c r="D26" s="42"/>
      <c r="E26" s="42"/>
    </row>
    <row r="27" spans="1:6" x14ac:dyDescent="0.3">
      <c r="A27" s="9" t="s">
        <v>4</v>
      </c>
      <c r="B27" s="10" t="s">
        <v>3</v>
      </c>
      <c r="C27" s="39"/>
      <c r="D27" s="17"/>
      <c r="E27" s="17"/>
    </row>
    <row r="28" spans="1:6" ht="21.95" customHeight="1" x14ac:dyDescent="0.3">
      <c r="A28" s="9" t="s">
        <v>25</v>
      </c>
      <c r="B28" s="6" t="s">
        <v>26</v>
      </c>
      <c r="C28" s="17"/>
      <c r="D28" s="17"/>
      <c r="E28" s="17"/>
    </row>
    <row r="29" spans="1:6" ht="25.5" x14ac:dyDescent="0.3">
      <c r="A29" s="5" t="s">
        <v>5</v>
      </c>
      <c r="B29" s="6" t="s">
        <v>2</v>
      </c>
      <c r="C29" s="42"/>
      <c r="D29" s="42"/>
      <c r="E29" s="42"/>
    </row>
    <row r="30" spans="1:6" ht="36.75" x14ac:dyDescent="0.3">
      <c r="A30" s="11" t="s">
        <v>6</v>
      </c>
      <c r="B30" s="6" t="s">
        <v>2</v>
      </c>
      <c r="C30" s="42"/>
      <c r="D30" s="42"/>
      <c r="E30" s="42"/>
    </row>
    <row r="31" spans="1:6" ht="25.5" x14ac:dyDescent="0.3">
      <c r="A31" s="11" t="s">
        <v>7</v>
      </c>
      <c r="B31" s="6" t="s">
        <v>2</v>
      </c>
      <c r="C31" s="17"/>
      <c r="D31" s="42"/>
      <c r="E31" s="17"/>
    </row>
    <row r="32" spans="1:6" ht="36.75" x14ac:dyDescent="0.3">
      <c r="A32" s="11" t="s">
        <v>8</v>
      </c>
      <c r="B32" s="6" t="s">
        <v>2</v>
      </c>
      <c r="C32" s="42"/>
      <c r="D32" s="42"/>
      <c r="E32" s="42"/>
    </row>
    <row r="33" spans="1:5" ht="38.25" customHeight="1" x14ac:dyDescent="0.3">
      <c r="A33" s="11" t="s">
        <v>9</v>
      </c>
      <c r="B33" s="6" t="s">
        <v>2</v>
      </c>
      <c r="C33" s="42"/>
      <c r="D33" s="42"/>
      <c r="E33" s="42"/>
    </row>
    <row r="34" spans="1:5" x14ac:dyDescent="0.3">
      <c r="C34" s="16">
        <f>C33+C32+C31+C30+C29+C15</f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</sheetPr>
  <dimension ref="A1:G34"/>
  <sheetViews>
    <sheetView topLeftCell="A9" workbookViewId="0">
      <pane xSplit="2" ySplit="5" topLeftCell="C29" activePane="bottomRight" state="frozen"/>
      <selection activeCell="A9" sqref="A9"/>
      <selection pane="topRight" activeCell="C9" sqref="C9"/>
      <selection pane="bottomLeft" activeCell="A14" sqref="A14"/>
      <selection pane="bottomRight" activeCell="D32" sqref="D32:E3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96" t="s">
        <v>15</v>
      </c>
      <c r="B1" s="96"/>
      <c r="C1" s="96"/>
      <c r="D1" s="96"/>
      <c r="E1" s="96"/>
    </row>
    <row r="2" spans="1:7" x14ac:dyDescent="0.3">
      <c r="A2" s="96" t="s">
        <v>70</v>
      </c>
      <c r="B2" s="96"/>
      <c r="C2" s="96"/>
      <c r="D2" s="96"/>
      <c r="E2" s="96"/>
    </row>
    <row r="3" spans="1:7" x14ac:dyDescent="0.3">
      <c r="A3" s="1"/>
    </row>
    <row r="4" spans="1:7" ht="54" customHeight="1" x14ac:dyDescent="0.3">
      <c r="A4" s="102" t="s">
        <v>47</v>
      </c>
      <c r="B4" s="102"/>
      <c r="C4" s="102"/>
      <c r="D4" s="102"/>
      <c r="E4" s="102"/>
    </row>
    <row r="5" spans="1:7" ht="15.75" customHeight="1" x14ac:dyDescent="0.3">
      <c r="A5" s="98" t="s">
        <v>16</v>
      </c>
      <c r="B5" s="98"/>
      <c r="C5" s="98"/>
      <c r="D5" s="98"/>
      <c r="E5" s="98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99" t="s">
        <v>27</v>
      </c>
      <c r="B9" s="100" t="s">
        <v>18</v>
      </c>
      <c r="C9" s="101" t="s">
        <v>67</v>
      </c>
      <c r="D9" s="101"/>
      <c r="E9" s="101"/>
    </row>
    <row r="10" spans="1:7" ht="40.5" x14ac:dyDescent="0.3">
      <c r="A10" s="99"/>
      <c r="B10" s="100"/>
      <c r="C10" s="30" t="s">
        <v>19</v>
      </c>
      <c r="D10" s="30" t="s">
        <v>20</v>
      </c>
      <c r="E10" s="31" t="s">
        <v>14</v>
      </c>
    </row>
    <row r="11" spans="1:7" x14ac:dyDescent="0.3">
      <c r="A11" s="5" t="s">
        <v>21</v>
      </c>
      <c r="B11" s="6" t="s">
        <v>10</v>
      </c>
      <c r="C11" s="45">
        <v>41</v>
      </c>
      <c r="D11" s="45">
        <f>C11</f>
        <v>41</v>
      </c>
      <c r="E11" s="45">
        <v>40</v>
      </c>
    </row>
    <row r="12" spans="1:7" ht="25.5" x14ac:dyDescent="0.3">
      <c r="A12" s="9" t="s">
        <v>24</v>
      </c>
      <c r="B12" s="6" t="s">
        <v>2</v>
      </c>
      <c r="C12" s="17">
        <f>(C13-C32)/C11</f>
        <v>2597.4689134536584</v>
      </c>
      <c r="D12" s="17">
        <f t="shared" ref="D12:E12" si="0">(D13-D32)/D11</f>
        <v>2597.4689134536584</v>
      </c>
      <c r="E12" s="17">
        <f t="shared" si="0"/>
        <v>2662.4056362900001</v>
      </c>
    </row>
    <row r="13" spans="1:7" ht="25.5" x14ac:dyDescent="0.3">
      <c r="A13" s="5" t="s">
        <v>11</v>
      </c>
      <c r="B13" s="6" t="s">
        <v>2</v>
      </c>
      <c r="C13" s="42">
        <f>C15+C29+C30+C33+C31+C32</f>
        <v>111296.2254516</v>
      </c>
      <c r="D13" s="42">
        <f t="shared" ref="D13:E13" si="1">D15+D29+D30+D33+D31+D32</f>
        <v>111296.2254516</v>
      </c>
      <c r="E13" s="42">
        <f t="shared" si="1"/>
        <v>111296.2254516</v>
      </c>
    </row>
    <row r="14" spans="1:7" x14ac:dyDescent="0.3">
      <c r="A14" s="7" t="s">
        <v>0</v>
      </c>
      <c r="B14" s="8"/>
      <c r="C14" s="17"/>
      <c r="D14" s="17">
        <f t="shared" ref="D14:E28" si="2">C14</f>
        <v>0</v>
      </c>
      <c r="E14" s="17">
        <f t="shared" si="2"/>
        <v>0</v>
      </c>
      <c r="G14" s="16"/>
    </row>
    <row r="15" spans="1:7" ht="25.5" x14ac:dyDescent="0.3">
      <c r="A15" s="65" t="s">
        <v>12</v>
      </c>
      <c r="B15" s="66" t="s">
        <v>2</v>
      </c>
      <c r="C15" s="67">
        <f>C17+C20+C23+C26</f>
        <v>82058.899999999994</v>
      </c>
      <c r="D15" s="67">
        <f t="shared" ref="D15:E15" si="3">D17+D20+D23+D26</f>
        <v>82058.899999999994</v>
      </c>
      <c r="E15" s="67">
        <f t="shared" si="3"/>
        <v>82058.899999999994</v>
      </c>
    </row>
    <row r="16" spans="1:7" x14ac:dyDescent="0.3">
      <c r="A16" s="7" t="s">
        <v>1</v>
      </c>
      <c r="B16" s="8"/>
      <c r="C16" s="17"/>
      <c r="D16" s="17">
        <f t="shared" si="2"/>
        <v>0</v>
      </c>
      <c r="E16" s="17">
        <f t="shared" si="2"/>
        <v>0</v>
      </c>
    </row>
    <row r="17" spans="1:6" s="21" customFormat="1" ht="25.5" x14ac:dyDescent="0.3">
      <c r="A17" s="18" t="s">
        <v>29</v>
      </c>
      <c r="B17" s="48" t="s">
        <v>2</v>
      </c>
      <c r="C17" s="42">
        <v>13526.2</v>
      </c>
      <c r="D17" s="49">
        <f>C17</f>
        <v>13526.2</v>
      </c>
      <c r="E17" s="49">
        <f>D17</f>
        <v>13526.2</v>
      </c>
    </row>
    <row r="18" spans="1:6" s="21" customFormat="1" x14ac:dyDescent="0.3">
      <c r="A18" s="25" t="s">
        <v>4</v>
      </c>
      <c r="B18" s="26" t="s">
        <v>3</v>
      </c>
      <c r="C18" s="39">
        <v>4</v>
      </c>
      <c r="D18" s="17">
        <f t="shared" si="2"/>
        <v>4</v>
      </c>
      <c r="E18" s="17">
        <f t="shared" si="2"/>
        <v>4</v>
      </c>
      <c r="F18" s="69">
        <f>C18+C21+C24+C27</f>
        <v>32.53</v>
      </c>
    </row>
    <row r="19" spans="1:6" s="21" customFormat="1" ht="21.95" customHeight="1" x14ac:dyDescent="0.3">
      <c r="A19" s="25" t="s">
        <v>25</v>
      </c>
      <c r="B19" s="19" t="s">
        <v>26</v>
      </c>
      <c r="C19" s="17">
        <f>C17/C18/12*1000+200</f>
        <v>281995.83333333337</v>
      </c>
      <c r="D19" s="17">
        <f t="shared" si="2"/>
        <v>281995.83333333337</v>
      </c>
      <c r="E19" s="17">
        <f t="shared" si="2"/>
        <v>281995.83333333337</v>
      </c>
    </row>
    <row r="20" spans="1:6" s="21" customFormat="1" ht="25.5" x14ac:dyDescent="0.3">
      <c r="A20" s="18" t="s">
        <v>30</v>
      </c>
      <c r="B20" s="48" t="s">
        <v>2</v>
      </c>
      <c r="C20" s="42">
        <v>40775</v>
      </c>
      <c r="D20" s="49">
        <f>C20</f>
        <v>40775</v>
      </c>
      <c r="E20" s="49">
        <f>D20</f>
        <v>40775</v>
      </c>
    </row>
    <row r="21" spans="1:6" s="21" customFormat="1" x14ac:dyDescent="0.3">
      <c r="A21" s="25" t="s">
        <v>4</v>
      </c>
      <c r="B21" s="26" t="s">
        <v>3</v>
      </c>
      <c r="C21" s="46">
        <v>10.53</v>
      </c>
      <c r="D21" s="17">
        <f t="shared" si="2"/>
        <v>10.53</v>
      </c>
      <c r="E21" s="17">
        <f t="shared" si="2"/>
        <v>10.53</v>
      </c>
    </row>
    <row r="22" spans="1:6" s="21" customFormat="1" ht="21.95" customHeight="1" x14ac:dyDescent="0.3">
      <c r="A22" s="25" t="s">
        <v>25</v>
      </c>
      <c r="B22" s="19" t="s">
        <v>26</v>
      </c>
      <c r="C22" s="17">
        <f>C20/12/C21*1000</f>
        <v>322689.14213358657</v>
      </c>
      <c r="D22" s="17">
        <f t="shared" si="2"/>
        <v>322689.14213358657</v>
      </c>
      <c r="E22" s="17">
        <f t="shared" si="2"/>
        <v>322689.14213358657</v>
      </c>
    </row>
    <row r="23" spans="1:6" ht="39" x14ac:dyDescent="0.3">
      <c r="A23" s="11" t="s">
        <v>36</v>
      </c>
      <c r="B23" s="47" t="s">
        <v>2</v>
      </c>
      <c r="C23" s="42">
        <v>10127.9</v>
      </c>
      <c r="D23" s="49">
        <f>C23</f>
        <v>10127.9</v>
      </c>
      <c r="E23" s="49">
        <f>D23</f>
        <v>10127.9</v>
      </c>
    </row>
    <row r="24" spans="1:6" x14ac:dyDescent="0.3">
      <c r="A24" s="9" t="s">
        <v>4</v>
      </c>
      <c r="B24" s="10" t="s">
        <v>3</v>
      </c>
      <c r="C24" s="46">
        <v>3.5</v>
      </c>
      <c r="D24" s="43">
        <f t="shared" si="2"/>
        <v>3.5</v>
      </c>
      <c r="E24" s="43">
        <f t="shared" si="2"/>
        <v>3.5</v>
      </c>
    </row>
    <row r="25" spans="1:6" ht="21.95" customHeight="1" x14ac:dyDescent="0.3">
      <c r="A25" s="9" t="s">
        <v>25</v>
      </c>
      <c r="B25" s="6" t="s">
        <v>26</v>
      </c>
      <c r="C25" s="17">
        <f>C23/12/C24*1000</f>
        <v>241140.47619047618</v>
      </c>
      <c r="D25" s="17">
        <f t="shared" si="2"/>
        <v>241140.47619047618</v>
      </c>
      <c r="E25" s="17">
        <f t="shared" si="2"/>
        <v>241140.47619047618</v>
      </c>
    </row>
    <row r="26" spans="1:6" ht="25.5" x14ac:dyDescent="0.3">
      <c r="A26" s="5" t="s">
        <v>23</v>
      </c>
      <c r="B26" s="47" t="s">
        <v>2</v>
      </c>
      <c r="C26" s="42">
        <v>17629.8</v>
      </c>
      <c r="D26" s="49">
        <f>C26</f>
        <v>17629.8</v>
      </c>
      <c r="E26" s="49">
        <f>D26</f>
        <v>17629.8</v>
      </c>
    </row>
    <row r="27" spans="1:6" x14ac:dyDescent="0.3">
      <c r="A27" s="9" t="s">
        <v>4</v>
      </c>
      <c r="B27" s="10" t="s">
        <v>3</v>
      </c>
      <c r="C27" s="39">
        <v>14.5</v>
      </c>
      <c r="D27" s="17">
        <f t="shared" si="2"/>
        <v>14.5</v>
      </c>
      <c r="E27" s="17">
        <f t="shared" si="2"/>
        <v>14.5</v>
      </c>
    </row>
    <row r="28" spans="1:6" ht="21.95" customHeight="1" x14ac:dyDescent="0.3">
      <c r="A28" s="9" t="s">
        <v>25</v>
      </c>
      <c r="B28" s="6" t="s">
        <v>26</v>
      </c>
      <c r="C28" s="17">
        <f>C26/12/C27*1000</f>
        <v>101320.68965517241</v>
      </c>
      <c r="D28" s="17">
        <f t="shared" si="2"/>
        <v>101320.68965517241</v>
      </c>
      <c r="E28" s="17">
        <f t="shared" si="2"/>
        <v>101320.68965517241</v>
      </c>
    </row>
    <row r="29" spans="1:6" ht="25.5" x14ac:dyDescent="0.3">
      <c r="A29" s="5" t="s">
        <v>5</v>
      </c>
      <c r="B29" s="6" t="s">
        <v>2</v>
      </c>
      <c r="C29" s="42">
        <f>C15*11.7444%</f>
        <v>9637.3254515999997</v>
      </c>
      <c r="D29" s="49">
        <f t="shared" ref="D29:E32" si="4">C29</f>
        <v>9637.3254515999997</v>
      </c>
      <c r="E29" s="49">
        <f t="shared" si="4"/>
        <v>9637.3254515999997</v>
      </c>
    </row>
    <row r="30" spans="1:6" ht="36.75" x14ac:dyDescent="0.3">
      <c r="A30" s="11" t="s">
        <v>6</v>
      </c>
      <c r="B30" s="6" t="s">
        <v>2</v>
      </c>
      <c r="C30" s="42">
        <v>6499</v>
      </c>
      <c r="D30" s="49">
        <f t="shared" si="4"/>
        <v>6499</v>
      </c>
      <c r="E30" s="49">
        <f t="shared" si="4"/>
        <v>6499</v>
      </c>
    </row>
    <row r="31" spans="1:6" ht="25.5" x14ac:dyDescent="0.3">
      <c r="A31" s="11" t="s">
        <v>7</v>
      </c>
      <c r="B31" s="6" t="s">
        <v>2</v>
      </c>
      <c r="C31" s="42">
        <v>3500</v>
      </c>
      <c r="D31" s="49">
        <f t="shared" si="4"/>
        <v>3500</v>
      </c>
      <c r="E31" s="49">
        <f t="shared" si="4"/>
        <v>3500</v>
      </c>
    </row>
    <row r="32" spans="1:6" ht="36.75" x14ac:dyDescent="0.3">
      <c r="A32" s="11" t="s">
        <v>8</v>
      </c>
      <c r="B32" s="6" t="s">
        <v>2</v>
      </c>
      <c r="C32" s="42">
        <v>4800</v>
      </c>
      <c r="D32" s="49">
        <f t="shared" si="4"/>
        <v>4800</v>
      </c>
      <c r="E32" s="49">
        <f t="shared" si="4"/>
        <v>4800</v>
      </c>
    </row>
    <row r="33" spans="1:5" ht="38.25" customHeight="1" x14ac:dyDescent="0.3">
      <c r="A33" s="11" t="s">
        <v>9</v>
      </c>
      <c r="B33" s="6" t="s">
        <v>2</v>
      </c>
      <c r="C33" s="42">
        <v>4801</v>
      </c>
      <c r="D33" s="49">
        <f>C33</f>
        <v>4801</v>
      </c>
      <c r="E33" s="49">
        <f>D33</f>
        <v>4801</v>
      </c>
    </row>
    <row r="34" spans="1:5" x14ac:dyDescent="0.3">
      <c r="C34" s="16">
        <f>C33+C32+C31+C30+C29+C15</f>
        <v>111296.2254516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50"/>
  </sheetPr>
  <dimension ref="A1:G34"/>
  <sheetViews>
    <sheetView topLeftCell="A9" workbookViewId="0">
      <pane xSplit="2" ySplit="5" topLeftCell="C29" activePane="bottomRight" state="frozen"/>
      <selection activeCell="A9" sqref="A9"/>
      <selection pane="topRight" activeCell="C9" sqref="C9"/>
      <selection pane="bottomLeft" activeCell="A14" sqref="A14"/>
      <selection pane="bottomRight" activeCell="C32" sqref="C3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96" t="s">
        <v>15</v>
      </c>
      <c r="B1" s="96"/>
      <c r="C1" s="96"/>
      <c r="D1" s="96"/>
      <c r="E1" s="96"/>
    </row>
    <row r="2" spans="1:7" x14ac:dyDescent="0.3">
      <c r="A2" s="96" t="s">
        <v>70</v>
      </c>
      <c r="B2" s="96"/>
      <c r="C2" s="96"/>
      <c r="D2" s="96"/>
      <c r="E2" s="96"/>
    </row>
    <row r="3" spans="1:7" x14ac:dyDescent="0.3">
      <c r="A3" s="1"/>
    </row>
    <row r="4" spans="1:7" ht="52.5" customHeight="1" x14ac:dyDescent="0.3">
      <c r="A4" s="102" t="s">
        <v>46</v>
      </c>
      <c r="B4" s="102"/>
      <c r="C4" s="102"/>
      <c r="D4" s="102"/>
      <c r="E4" s="102"/>
    </row>
    <row r="5" spans="1:7" ht="15.75" customHeight="1" x14ac:dyDescent="0.3">
      <c r="A5" s="98" t="s">
        <v>16</v>
      </c>
      <c r="B5" s="98"/>
      <c r="C5" s="98"/>
      <c r="D5" s="98"/>
      <c r="E5" s="98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99" t="s">
        <v>27</v>
      </c>
      <c r="B9" s="100" t="s">
        <v>18</v>
      </c>
      <c r="C9" s="101" t="s">
        <v>67</v>
      </c>
      <c r="D9" s="101"/>
      <c r="E9" s="101"/>
    </row>
    <row r="10" spans="1:7" ht="40.5" x14ac:dyDescent="0.3">
      <c r="A10" s="99"/>
      <c r="B10" s="100"/>
      <c r="C10" s="56" t="s">
        <v>19</v>
      </c>
      <c r="D10" s="56" t="s">
        <v>20</v>
      </c>
      <c r="E10" s="57" t="s">
        <v>14</v>
      </c>
    </row>
    <row r="11" spans="1:7" x14ac:dyDescent="0.3">
      <c r="A11" s="5" t="s">
        <v>21</v>
      </c>
      <c r="B11" s="6" t="s">
        <v>10</v>
      </c>
      <c r="C11" s="45">
        <v>22</v>
      </c>
      <c r="D11" s="45">
        <f>C11</f>
        <v>22</v>
      </c>
      <c r="E11" s="45">
        <v>24</v>
      </c>
    </row>
    <row r="12" spans="1:7" ht="25.5" x14ac:dyDescent="0.3">
      <c r="A12" s="9" t="s">
        <v>24</v>
      </c>
      <c r="B12" s="6" t="s">
        <v>2</v>
      </c>
      <c r="C12" s="17">
        <f>(C13-C32)/C11</f>
        <v>4122.7063584181824</v>
      </c>
      <c r="D12" s="17">
        <f>(D13-D32)/D11</f>
        <v>4122.7063584181824</v>
      </c>
      <c r="E12" s="17">
        <f>(E13-E32)/E11</f>
        <v>3779.1474952166668</v>
      </c>
      <c r="F12" s="2" t="s">
        <v>31</v>
      </c>
    </row>
    <row r="13" spans="1:7" ht="25.5" x14ac:dyDescent="0.3">
      <c r="A13" s="5" t="s">
        <v>11</v>
      </c>
      <c r="B13" s="6" t="s">
        <v>2</v>
      </c>
      <c r="C13" s="42">
        <f>C15+C29+C30+C33+C31+C32</f>
        <v>92699.539885200007</v>
      </c>
      <c r="D13" s="42">
        <f>D15+D29+D30+D33+D31+D32</f>
        <v>92699.539885200007</v>
      </c>
      <c r="E13" s="42">
        <f>E15+E29+E30+E33+E31+E32</f>
        <v>92699.539885200007</v>
      </c>
    </row>
    <row r="14" spans="1:7" x14ac:dyDescent="0.3">
      <c r="A14" s="7" t="s">
        <v>0</v>
      </c>
      <c r="B14" s="8"/>
      <c r="C14" s="17"/>
      <c r="D14" s="17">
        <f t="shared" ref="D14:E28" si="0">C14</f>
        <v>0</v>
      </c>
      <c r="E14" s="17">
        <f t="shared" si="0"/>
        <v>0</v>
      </c>
      <c r="G14" s="16"/>
    </row>
    <row r="15" spans="1:7" ht="25.5" x14ac:dyDescent="0.3">
      <c r="A15" s="65" t="s">
        <v>12</v>
      </c>
      <c r="B15" s="66" t="s">
        <v>2</v>
      </c>
      <c r="C15" s="67">
        <f>C17+C20+C23+C26</f>
        <v>72283.3</v>
      </c>
      <c r="D15" s="67">
        <f t="shared" ref="D15:E15" si="1">D17+D20+D23+D26</f>
        <v>72283.3</v>
      </c>
      <c r="E15" s="67">
        <f t="shared" si="1"/>
        <v>72283.3</v>
      </c>
    </row>
    <row r="16" spans="1:7" x14ac:dyDescent="0.3">
      <c r="A16" s="7" t="s">
        <v>1</v>
      </c>
      <c r="B16" s="8"/>
      <c r="C16" s="17"/>
      <c r="D16" s="17">
        <f t="shared" si="0"/>
        <v>0</v>
      </c>
      <c r="E16" s="17">
        <f t="shared" si="0"/>
        <v>0</v>
      </c>
    </row>
    <row r="17" spans="1:7" s="21" customFormat="1" ht="25.5" x14ac:dyDescent="0.3">
      <c r="A17" s="18" t="s">
        <v>29</v>
      </c>
      <c r="B17" s="48" t="s">
        <v>2</v>
      </c>
      <c r="C17" s="42">
        <v>12529.2</v>
      </c>
      <c r="D17" s="49">
        <f>C17</f>
        <v>12529.2</v>
      </c>
      <c r="E17" s="49">
        <f>D17</f>
        <v>12529.2</v>
      </c>
    </row>
    <row r="18" spans="1:7" s="21" customFormat="1" x14ac:dyDescent="0.3">
      <c r="A18" s="25" t="s">
        <v>4</v>
      </c>
      <c r="B18" s="26" t="s">
        <v>3</v>
      </c>
      <c r="C18" s="39">
        <v>3.5</v>
      </c>
      <c r="D18" s="17">
        <f t="shared" si="0"/>
        <v>3.5</v>
      </c>
      <c r="E18" s="17">
        <f t="shared" si="0"/>
        <v>3.5</v>
      </c>
      <c r="F18" s="69">
        <f>C18+C21+C24+C27</f>
        <v>26.060000000000002</v>
      </c>
    </row>
    <row r="19" spans="1:7" s="21" customFormat="1" ht="21.95" customHeight="1" x14ac:dyDescent="0.3">
      <c r="A19" s="25" t="s">
        <v>25</v>
      </c>
      <c r="B19" s="19" t="s">
        <v>26</v>
      </c>
      <c r="C19" s="17">
        <f>C17/C18/12*1000+200</f>
        <v>298514.28571428574</v>
      </c>
      <c r="D19" s="17">
        <f t="shared" si="0"/>
        <v>298514.28571428574</v>
      </c>
      <c r="E19" s="17">
        <f t="shared" si="0"/>
        <v>298514.28571428574</v>
      </c>
    </row>
    <row r="20" spans="1:7" s="21" customFormat="1" ht="25.5" x14ac:dyDescent="0.3">
      <c r="A20" s="18" t="s">
        <v>30</v>
      </c>
      <c r="B20" s="48" t="s">
        <v>2</v>
      </c>
      <c r="C20" s="42">
        <v>37349.300000000003</v>
      </c>
      <c r="D20" s="49">
        <f>C20</f>
        <v>37349.300000000003</v>
      </c>
      <c r="E20" s="49">
        <f>D20</f>
        <v>37349.300000000003</v>
      </c>
    </row>
    <row r="21" spans="1:7" s="21" customFormat="1" x14ac:dyDescent="0.3">
      <c r="A21" s="25" t="s">
        <v>4</v>
      </c>
      <c r="B21" s="26" t="s">
        <v>3</v>
      </c>
      <c r="C21" s="46">
        <v>8.56</v>
      </c>
      <c r="D21" s="17">
        <f t="shared" si="0"/>
        <v>8.56</v>
      </c>
      <c r="E21" s="17">
        <f t="shared" si="0"/>
        <v>8.56</v>
      </c>
    </row>
    <row r="22" spans="1:7" ht="21.95" customHeight="1" x14ac:dyDescent="0.3">
      <c r="A22" s="9" t="s">
        <v>25</v>
      </c>
      <c r="B22" s="6" t="s">
        <v>26</v>
      </c>
      <c r="C22" s="17">
        <f>C20/12/C21*1000</f>
        <v>363602.99844236759</v>
      </c>
      <c r="D22" s="17">
        <f t="shared" si="0"/>
        <v>363602.99844236759</v>
      </c>
      <c r="E22" s="17">
        <f t="shared" si="0"/>
        <v>363602.99844236759</v>
      </c>
    </row>
    <row r="23" spans="1:7" ht="39" x14ac:dyDescent="0.3">
      <c r="A23" s="11" t="s">
        <v>36</v>
      </c>
      <c r="B23" s="47" t="s">
        <v>2</v>
      </c>
      <c r="C23" s="42">
        <v>8457.6</v>
      </c>
      <c r="D23" s="49">
        <f>C23</f>
        <v>8457.6</v>
      </c>
      <c r="E23" s="49">
        <f>D23</f>
        <v>8457.6</v>
      </c>
    </row>
    <row r="24" spans="1:7" x14ac:dyDescent="0.3">
      <c r="A24" s="9" t="s">
        <v>4</v>
      </c>
      <c r="B24" s="10" t="s">
        <v>3</v>
      </c>
      <c r="C24" s="39">
        <v>3</v>
      </c>
      <c r="D24" s="17">
        <f t="shared" si="0"/>
        <v>3</v>
      </c>
      <c r="E24" s="17">
        <f t="shared" si="0"/>
        <v>3</v>
      </c>
    </row>
    <row r="25" spans="1:7" ht="21.95" customHeight="1" x14ac:dyDescent="0.3">
      <c r="A25" s="9" t="s">
        <v>25</v>
      </c>
      <c r="B25" s="6" t="s">
        <v>26</v>
      </c>
      <c r="C25" s="17">
        <f>C23/C24/12*1000</f>
        <v>234933.33333333337</v>
      </c>
      <c r="D25" s="17">
        <f t="shared" si="0"/>
        <v>234933.33333333337</v>
      </c>
      <c r="E25" s="17">
        <f t="shared" si="0"/>
        <v>234933.33333333337</v>
      </c>
    </row>
    <row r="26" spans="1:7" ht="25.5" x14ac:dyDescent="0.3">
      <c r="A26" s="5" t="s">
        <v>23</v>
      </c>
      <c r="B26" s="47" t="s">
        <v>2</v>
      </c>
      <c r="C26" s="42">
        <v>13947.2</v>
      </c>
      <c r="D26" s="49">
        <f>C26</f>
        <v>13947.2</v>
      </c>
      <c r="E26" s="49">
        <f>D26</f>
        <v>13947.2</v>
      </c>
    </row>
    <row r="27" spans="1:7" x14ac:dyDescent="0.3">
      <c r="A27" s="9" t="s">
        <v>4</v>
      </c>
      <c r="B27" s="10" t="s">
        <v>3</v>
      </c>
      <c r="C27" s="39">
        <v>11</v>
      </c>
      <c r="D27" s="17">
        <f t="shared" si="0"/>
        <v>11</v>
      </c>
      <c r="E27" s="17">
        <f t="shared" si="0"/>
        <v>11</v>
      </c>
    </row>
    <row r="28" spans="1:7" ht="21.95" customHeight="1" x14ac:dyDescent="0.3">
      <c r="A28" s="9" t="s">
        <v>25</v>
      </c>
      <c r="B28" s="6" t="s">
        <v>26</v>
      </c>
      <c r="C28" s="17">
        <f>C26/12/C27*1000</f>
        <v>105660.60606060606</v>
      </c>
      <c r="D28" s="17">
        <f t="shared" si="0"/>
        <v>105660.60606060606</v>
      </c>
      <c r="E28" s="17">
        <f t="shared" si="0"/>
        <v>105660.60606060606</v>
      </c>
    </row>
    <row r="29" spans="1:7" ht="25.5" x14ac:dyDescent="0.3">
      <c r="A29" s="5" t="s">
        <v>5</v>
      </c>
      <c r="B29" s="6" t="s">
        <v>2</v>
      </c>
      <c r="C29" s="42">
        <f>C15*11.7444%</f>
        <v>8489.2398852000006</v>
      </c>
      <c r="D29" s="49">
        <f>C29</f>
        <v>8489.2398852000006</v>
      </c>
      <c r="E29" s="49">
        <f>D29</f>
        <v>8489.2398852000006</v>
      </c>
      <c r="G29" s="2" t="s">
        <v>31</v>
      </c>
    </row>
    <row r="30" spans="1:7" ht="36.75" x14ac:dyDescent="0.3">
      <c r="A30" s="11" t="s">
        <v>6</v>
      </c>
      <c r="B30" s="6" t="s">
        <v>2</v>
      </c>
      <c r="C30" s="42">
        <v>4311</v>
      </c>
      <c r="D30" s="49">
        <f>C30</f>
        <v>4311</v>
      </c>
      <c r="E30" s="49">
        <f>D30</f>
        <v>4311</v>
      </c>
    </row>
    <row r="31" spans="1:7" ht="25.5" x14ac:dyDescent="0.3">
      <c r="A31" s="11" t="s">
        <v>7</v>
      </c>
      <c r="B31" s="6" t="s">
        <v>2</v>
      </c>
      <c r="C31" s="17">
        <v>2500</v>
      </c>
      <c r="D31" s="17">
        <v>2500</v>
      </c>
      <c r="E31" s="17">
        <v>2500</v>
      </c>
    </row>
    <row r="32" spans="1:7" ht="36.75" x14ac:dyDescent="0.3">
      <c r="A32" s="11" t="s">
        <v>8</v>
      </c>
      <c r="B32" s="6" t="s">
        <v>2</v>
      </c>
      <c r="C32" s="42">
        <v>2000</v>
      </c>
      <c r="D32" s="42">
        <f>C32</f>
        <v>2000</v>
      </c>
      <c r="E32" s="42">
        <f>D32</f>
        <v>2000</v>
      </c>
    </row>
    <row r="33" spans="1:5" ht="38.25" customHeight="1" x14ac:dyDescent="0.3">
      <c r="A33" s="11" t="s">
        <v>9</v>
      </c>
      <c r="B33" s="6" t="s">
        <v>2</v>
      </c>
      <c r="C33" s="42">
        <v>3116</v>
      </c>
      <c r="D33" s="49">
        <f>C33</f>
        <v>3116</v>
      </c>
      <c r="E33" s="49">
        <f>D33</f>
        <v>3116</v>
      </c>
    </row>
    <row r="34" spans="1:5" x14ac:dyDescent="0.3">
      <c r="C34" s="16">
        <f>C33+C32+C31+C30+C29+C15</f>
        <v>92699.539885200007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</sheetPr>
  <dimension ref="A1:G34"/>
  <sheetViews>
    <sheetView topLeftCell="A4" workbookViewId="0">
      <selection activeCell="D40" sqref="C38:D4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96" t="s">
        <v>15</v>
      </c>
      <c r="B1" s="96"/>
      <c r="C1" s="96"/>
      <c r="D1" s="96"/>
      <c r="E1" s="96"/>
    </row>
    <row r="2" spans="1:7" x14ac:dyDescent="0.3">
      <c r="A2" s="96" t="s">
        <v>64</v>
      </c>
      <c r="B2" s="96"/>
      <c r="C2" s="96"/>
      <c r="D2" s="96"/>
      <c r="E2" s="96"/>
    </row>
    <row r="3" spans="1:7" x14ac:dyDescent="0.3">
      <c r="A3" s="1"/>
    </row>
    <row r="4" spans="1:7" ht="51" customHeight="1" x14ac:dyDescent="0.3">
      <c r="A4" s="102" t="s">
        <v>45</v>
      </c>
      <c r="B4" s="102"/>
      <c r="C4" s="102"/>
      <c r="D4" s="102"/>
      <c r="E4" s="102"/>
    </row>
    <row r="5" spans="1:7" ht="15.75" customHeight="1" x14ac:dyDescent="0.3">
      <c r="A5" s="98" t="s">
        <v>16</v>
      </c>
      <c r="B5" s="98"/>
      <c r="C5" s="98"/>
      <c r="D5" s="98"/>
      <c r="E5" s="98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99" t="s">
        <v>27</v>
      </c>
      <c r="B9" s="100" t="s">
        <v>18</v>
      </c>
      <c r="C9" s="101" t="s">
        <v>65</v>
      </c>
      <c r="D9" s="101"/>
      <c r="E9" s="101"/>
    </row>
    <row r="10" spans="1:7" ht="40.5" x14ac:dyDescent="0.3">
      <c r="A10" s="99"/>
      <c r="B10" s="100"/>
      <c r="C10" s="30" t="s">
        <v>19</v>
      </c>
      <c r="D10" s="30" t="s">
        <v>20</v>
      </c>
      <c r="E10" s="31" t="s">
        <v>14</v>
      </c>
    </row>
    <row r="11" spans="1:7" x14ac:dyDescent="0.3">
      <c r="A11" s="5" t="s">
        <v>21</v>
      </c>
      <c r="B11" s="6" t="s">
        <v>10</v>
      </c>
      <c r="C11" s="45"/>
      <c r="D11" s="45"/>
      <c r="E11" s="45"/>
    </row>
    <row r="12" spans="1:7" ht="25.5" x14ac:dyDescent="0.3">
      <c r="A12" s="9" t="s">
        <v>24</v>
      </c>
      <c r="B12" s="6" t="s">
        <v>2</v>
      </c>
      <c r="C12" s="17"/>
      <c r="D12" s="17"/>
      <c r="E12" s="17"/>
    </row>
    <row r="13" spans="1:7" ht="25.5" x14ac:dyDescent="0.3">
      <c r="A13" s="5" t="s">
        <v>11</v>
      </c>
      <c r="B13" s="6" t="s">
        <v>2</v>
      </c>
      <c r="C13" s="42"/>
      <c r="D13" s="42"/>
      <c r="E13" s="42"/>
    </row>
    <row r="14" spans="1:7" x14ac:dyDescent="0.3">
      <c r="A14" s="7" t="s">
        <v>0</v>
      </c>
      <c r="B14" s="8"/>
      <c r="C14" s="17"/>
      <c r="D14" s="17"/>
      <c r="E14" s="17"/>
      <c r="G14" s="16"/>
    </row>
    <row r="15" spans="1:7" ht="25.5" x14ac:dyDescent="0.3">
      <c r="A15" s="5" t="s">
        <v>12</v>
      </c>
      <c r="B15" s="6" t="s">
        <v>2</v>
      </c>
      <c r="C15" s="42"/>
      <c r="D15" s="42"/>
      <c r="E15" s="42"/>
    </row>
    <row r="16" spans="1:7" x14ac:dyDescent="0.3">
      <c r="A16" s="7" t="s">
        <v>1</v>
      </c>
      <c r="B16" s="8"/>
      <c r="C16" s="17"/>
      <c r="D16" s="17"/>
      <c r="E16" s="17"/>
    </row>
    <row r="17" spans="1:6" s="21" customFormat="1" ht="25.5" x14ac:dyDescent="0.3">
      <c r="A17" s="18" t="s">
        <v>29</v>
      </c>
      <c r="B17" s="48" t="s">
        <v>2</v>
      </c>
      <c r="C17" s="49"/>
      <c r="D17" s="42"/>
      <c r="E17" s="42"/>
    </row>
    <row r="18" spans="1:6" s="21" customFormat="1" x14ac:dyDescent="0.3">
      <c r="A18" s="25" t="s">
        <v>4</v>
      </c>
      <c r="B18" s="26" t="s">
        <v>3</v>
      </c>
      <c r="C18" s="37"/>
      <c r="D18" s="17"/>
      <c r="E18" s="17"/>
    </row>
    <row r="19" spans="1:6" s="21" customFormat="1" ht="21.95" customHeight="1" x14ac:dyDescent="0.3">
      <c r="A19" s="25" t="s">
        <v>25</v>
      </c>
      <c r="B19" s="19" t="s">
        <v>26</v>
      </c>
      <c r="C19" s="32"/>
      <c r="D19" s="17"/>
      <c r="E19" s="17"/>
    </row>
    <row r="20" spans="1:6" s="21" customFormat="1" ht="25.5" x14ac:dyDescent="0.3">
      <c r="A20" s="18" t="s">
        <v>30</v>
      </c>
      <c r="B20" s="48" t="s">
        <v>2</v>
      </c>
      <c r="C20" s="49"/>
      <c r="D20" s="42"/>
      <c r="E20" s="42"/>
    </row>
    <row r="21" spans="1:6" s="21" customFormat="1" x14ac:dyDescent="0.3">
      <c r="A21" s="25" t="s">
        <v>4</v>
      </c>
      <c r="B21" s="26" t="s">
        <v>3</v>
      </c>
      <c r="C21" s="37"/>
      <c r="D21" s="17"/>
      <c r="E21" s="17"/>
    </row>
    <row r="22" spans="1:6" s="21" customFormat="1" ht="21.95" customHeight="1" x14ac:dyDescent="0.3">
      <c r="A22" s="25" t="s">
        <v>25</v>
      </c>
      <c r="B22" s="19" t="s">
        <v>26</v>
      </c>
      <c r="C22" s="32"/>
      <c r="D22" s="17"/>
      <c r="E22" s="17"/>
    </row>
    <row r="23" spans="1:6" ht="39" x14ac:dyDescent="0.3">
      <c r="A23" s="11" t="s">
        <v>36</v>
      </c>
      <c r="B23" s="47" t="s">
        <v>2</v>
      </c>
      <c r="C23" s="49"/>
      <c r="D23" s="42"/>
      <c r="E23" s="42"/>
      <c r="F23" s="1"/>
    </row>
    <row r="24" spans="1:6" x14ac:dyDescent="0.3">
      <c r="A24" s="9" t="s">
        <v>4</v>
      </c>
      <c r="B24" s="10" t="s">
        <v>3</v>
      </c>
      <c r="C24" s="37"/>
      <c r="D24" s="17"/>
      <c r="E24" s="17"/>
    </row>
    <row r="25" spans="1:6" ht="21.95" customHeight="1" x14ac:dyDescent="0.3">
      <c r="A25" s="9" t="s">
        <v>25</v>
      </c>
      <c r="B25" s="6" t="s">
        <v>26</v>
      </c>
      <c r="C25" s="32"/>
      <c r="D25" s="17"/>
      <c r="E25" s="17"/>
    </row>
    <row r="26" spans="1:6" ht="25.5" x14ac:dyDescent="0.3">
      <c r="A26" s="5" t="s">
        <v>23</v>
      </c>
      <c r="B26" s="47" t="s">
        <v>2</v>
      </c>
      <c r="C26" s="49"/>
      <c r="D26" s="42"/>
      <c r="E26" s="42"/>
    </row>
    <row r="27" spans="1:6" x14ac:dyDescent="0.3">
      <c r="A27" s="9" t="s">
        <v>4</v>
      </c>
      <c r="B27" s="10" t="s">
        <v>3</v>
      </c>
      <c r="C27" s="37"/>
      <c r="D27" s="17"/>
      <c r="E27" s="17"/>
    </row>
    <row r="28" spans="1:6" ht="21.95" customHeight="1" x14ac:dyDescent="0.3">
      <c r="A28" s="9" t="s">
        <v>25</v>
      </c>
      <c r="B28" s="6" t="s">
        <v>26</v>
      </c>
      <c r="C28" s="32"/>
      <c r="D28" s="17"/>
      <c r="E28" s="17"/>
    </row>
    <row r="29" spans="1:6" ht="25.5" x14ac:dyDescent="0.3">
      <c r="A29" s="5" t="s">
        <v>5</v>
      </c>
      <c r="B29" s="6" t="s">
        <v>2</v>
      </c>
      <c r="C29" s="42"/>
      <c r="D29" s="42"/>
      <c r="E29" s="42"/>
    </row>
    <row r="30" spans="1:6" ht="36.75" x14ac:dyDescent="0.3">
      <c r="A30" s="11" t="s">
        <v>6</v>
      </c>
      <c r="B30" s="6" t="s">
        <v>2</v>
      </c>
      <c r="C30" s="42"/>
      <c r="D30" s="42"/>
      <c r="E30" s="42"/>
    </row>
    <row r="31" spans="1:6" ht="25.5" x14ac:dyDescent="0.3">
      <c r="A31" s="11" t="s">
        <v>7</v>
      </c>
      <c r="B31" s="6" t="s">
        <v>2</v>
      </c>
      <c r="C31" s="17"/>
      <c r="D31" s="17"/>
      <c r="E31" s="17"/>
    </row>
    <row r="32" spans="1:6" ht="36.75" x14ac:dyDescent="0.3">
      <c r="A32" s="11" t="s">
        <v>8</v>
      </c>
      <c r="B32" s="6" t="s">
        <v>2</v>
      </c>
      <c r="C32" s="42"/>
      <c r="D32" s="42"/>
      <c r="E32" s="42"/>
    </row>
    <row r="33" spans="1:5" ht="38.25" customHeight="1" x14ac:dyDescent="0.3">
      <c r="A33" s="11" t="s">
        <v>9</v>
      </c>
      <c r="B33" s="6" t="s">
        <v>2</v>
      </c>
      <c r="C33" s="42"/>
      <c r="D33" s="42"/>
      <c r="E33" s="42"/>
    </row>
    <row r="34" spans="1:5" x14ac:dyDescent="0.3">
      <c r="C34" s="16">
        <f>C33+C32+C31+C30+C29+C15</f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50"/>
  </sheetPr>
  <dimension ref="A1:G34"/>
  <sheetViews>
    <sheetView topLeftCell="A8" workbookViewId="0">
      <pane xSplit="2" ySplit="6" topLeftCell="C29" activePane="bottomRight" state="frozen"/>
      <selection activeCell="A8" sqref="A8"/>
      <selection pane="topRight" activeCell="C8" sqref="C8"/>
      <selection pane="bottomLeft" activeCell="A14" sqref="A14"/>
      <selection pane="bottomRight" activeCell="F33" sqref="F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96" t="s">
        <v>15</v>
      </c>
      <c r="B1" s="96"/>
      <c r="C1" s="96"/>
      <c r="D1" s="96"/>
      <c r="E1" s="96"/>
    </row>
    <row r="2" spans="1:7" x14ac:dyDescent="0.3">
      <c r="A2" s="96" t="s">
        <v>70</v>
      </c>
      <c r="B2" s="96"/>
      <c r="C2" s="96"/>
      <c r="D2" s="96"/>
      <c r="E2" s="96"/>
    </row>
    <row r="3" spans="1:7" x14ac:dyDescent="0.3">
      <c r="A3" s="1"/>
    </row>
    <row r="4" spans="1:7" ht="47.25" customHeight="1" x14ac:dyDescent="0.3">
      <c r="A4" s="102" t="s">
        <v>44</v>
      </c>
      <c r="B4" s="102"/>
      <c r="C4" s="102"/>
      <c r="D4" s="102"/>
      <c r="E4" s="102"/>
    </row>
    <row r="5" spans="1:7" ht="15.75" customHeight="1" x14ac:dyDescent="0.3">
      <c r="A5" s="98" t="s">
        <v>16</v>
      </c>
      <c r="B5" s="98"/>
      <c r="C5" s="98"/>
      <c r="D5" s="98"/>
      <c r="E5" s="98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99" t="s">
        <v>27</v>
      </c>
      <c r="B9" s="100" t="s">
        <v>18</v>
      </c>
      <c r="C9" s="101" t="s">
        <v>67</v>
      </c>
      <c r="D9" s="101"/>
      <c r="E9" s="101"/>
    </row>
    <row r="10" spans="1:7" ht="40.5" x14ac:dyDescent="0.3">
      <c r="A10" s="99"/>
      <c r="B10" s="100"/>
      <c r="C10" s="30" t="s">
        <v>19</v>
      </c>
      <c r="D10" s="30" t="s">
        <v>20</v>
      </c>
      <c r="E10" s="31" t="s">
        <v>14</v>
      </c>
    </row>
    <row r="11" spans="1:7" x14ac:dyDescent="0.3">
      <c r="A11" s="5" t="s">
        <v>21</v>
      </c>
      <c r="B11" s="6" t="s">
        <v>10</v>
      </c>
      <c r="C11" s="45">
        <v>33</v>
      </c>
      <c r="D11" s="45">
        <f>C11</f>
        <v>33</v>
      </c>
      <c r="E11" s="45">
        <v>32</v>
      </c>
    </row>
    <row r="12" spans="1:7" ht="25.5" x14ac:dyDescent="0.3">
      <c r="A12" s="9" t="s">
        <v>24</v>
      </c>
      <c r="B12" s="6" t="s">
        <v>2</v>
      </c>
      <c r="C12" s="17">
        <f>(C13-C32)/C11</f>
        <v>2716.6472216121215</v>
      </c>
      <c r="D12" s="17">
        <f t="shared" ref="D12:E12" si="0">(D13-D32)/D11</f>
        <v>2716.6472216121215</v>
      </c>
      <c r="E12" s="17">
        <f t="shared" si="0"/>
        <v>2801.5424472875002</v>
      </c>
    </row>
    <row r="13" spans="1:7" ht="25.5" x14ac:dyDescent="0.3">
      <c r="A13" s="5" t="s">
        <v>11</v>
      </c>
      <c r="B13" s="6" t="s">
        <v>2</v>
      </c>
      <c r="C13" s="42">
        <f>C15+C29+C30+C33+C31+C32</f>
        <v>92649.358313200006</v>
      </c>
      <c r="D13" s="42">
        <f t="shared" ref="D13:E13" si="1">D15+D29+D30+D33+D31+D32</f>
        <v>89649.358313200006</v>
      </c>
      <c r="E13" s="42">
        <f t="shared" si="1"/>
        <v>89649.358313200006</v>
      </c>
    </row>
    <row r="14" spans="1:7" x14ac:dyDescent="0.3">
      <c r="A14" s="7" t="s">
        <v>0</v>
      </c>
      <c r="B14" s="8"/>
      <c r="C14" s="17"/>
      <c r="D14" s="17">
        <f t="shared" ref="D14:E27" si="2">C14</f>
        <v>0</v>
      </c>
      <c r="E14" s="17"/>
      <c r="G14" s="16"/>
    </row>
    <row r="15" spans="1:7" ht="25.5" x14ac:dyDescent="0.3">
      <c r="A15" s="65" t="s">
        <v>12</v>
      </c>
      <c r="B15" s="71" t="s">
        <v>2</v>
      </c>
      <c r="C15" s="67">
        <f>C17+C20+C23+C26</f>
        <v>70570.3</v>
      </c>
      <c r="D15" s="67">
        <f t="shared" ref="D15:E15" si="3">D17+D20+D23+D26</f>
        <v>70570.3</v>
      </c>
      <c r="E15" s="67">
        <f t="shared" si="3"/>
        <v>70570.3</v>
      </c>
    </row>
    <row r="16" spans="1:7" x14ac:dyDescent="0.3">
      <c r="A16" s="7" t="s">
        <v>1</v>
      </c>
      <c r="B16" s="8"/>
      <c r="C16" s="32"/>
      <c r="D16" s="17">
        <f t="shared" si="2"/>
        <v>0</v>
      </c>
      <c r="E16" s="17"/>
    </row>
    <row r="17" spans="1:6" s="21" customFormat="1" ht="25.5" x14ac:dyDescent="0.3">
      <c r="A17" s="18" t="s">
        <v>29</v>
      </c>
      <c r="B17" s="48" t="s">
        <v>2</v>
      </c>
      <c r="C17" s="49">
        <v>11993.9</v>
      </c>
      <c r="D17" s="49">
        <f>C17</f>
        <v>11993.9</v>
      </c>
      <c r="E17" s="49">
        <f>D17</f>
        <v>11993.9</v>
      </c>
    </row>
    <row r="18" spans="1:6" s="21" customFormat="1" x14ac:dyDescent="0.3">
      <c r="A18" s="25" t="s">
        <v>4</v>
      </c>
      <c r="B18" s="26" t="s">
        <v>3</v>
      </c>
      <c r="C18" s="37">
        <v>3.5</v>
      </c>
      <c r="D18" s="17">
        <f t="shared" si="2"/>
        <v>3.5</v>
      </c>
      <c r="E18" s="17">
        <f t="shared" si="2"/>
        <v>3.5</v>
      </c>
      <c r="F18" s="69">
        <f>C18+C21+C24+C27</f>
        <v>25.78</v>
      </c>
    </row>
    <row r="19" spans="1:6" s="21" customFormat="1" ht="21.95" customHeight="1" x14ac:dyDescent="0.3">
      <c r="A19" s="25" t="s">
        <v>25</v>
      </c>
      <c r="B19" s="19" t="s">
        <v>26</v>
      </c>
      <c r="C19" s="32">
        <f>C17/C18/12*1000+200</f>
        <v>285769.04761904757</v>
      </c>
      <c r="D19" s="17">
        <f t="shared" si="2"/>
        <v>285769.04761904757</v>
      </c>
      <c r="E19" s="17">
        <f t="shared" si="2"/>
        <v>285769.04761904757</v>
      </c>
    </row>
    <row r="20" spans="1:6" s="21" customFormat="1" ht="25.5" x14ac:dyDescent="0.3">
      <c r="A20" s="18" t="s">
        <v>30</v>
      </c>
      <c r="B20" s="48" t="s">
        <v>2</v>
      </c>
      <c r="C20" s="49">
        <v>37077.199999999997</v>
      </c>
      <c r="D20" s="49">
        <f>C20</f>
        <v>37077.199999999997</v>
      </c>
      <c r="E20" s="49">
        <f>D20</f>
        <v>37077.199999999997</v>
      </c>
    </row>
    <row r="21" spans="1:6" s="21" customFormat="1" x14ac:dyDescent="0.3">
      <c r="A21" s="25" t="s">
        <v>4</v>
      </c>
      <c r="B21" s="26" t="s">
        <v>3</v>
      </c>
      <c r="C21" s="59">
        <v>8.7799999999999994</v>
      </c>
      <c r="D21" s="17">
        <f t="shared" si="2"/>
        <v>8.7799999999999994</v>
      </c>
      <c r="E21" s="17">
        <f t="shared" si="2"/>
        <v>8.7799999999999994</v>
      </c>
    </row>
    <row r="22" spans="1:6" s="21" customFormat="1" ht="21.95" customHeight="1" x14ac:dyDescent="0.3">
      <c r="A22" s="25" t="s">
        <v>25</v>
      </c>
      <c r="B22" s="19" t="s">
        <v>26</v>
      </c>
      <c r="C22" s="32">
        <f>C20/12/C21*1000</f>
        <v>351909.64312832191</v>
      </c>
      <c r="D22" s="17">
        <f t="shared" si="2"/>
        <v>351909.64312832191</v>
      </c>
      <c r="E22" s="17">
        <f t="shared" si="2"/>
        <v>351909.64312832191</v>
      </c>
    </row>
    <row r="23" spans="1:6" ht="39" x14ac:dyDescent="0.3">
      <c r="A23" s="11" t="s">
        <v>36</v>
      </c>
      <c r="B23" s="47" t="s">
        <v>2</v>
      </c>
      <c r="C23" s="49">
        <v>8198.1</v>
      </c>
      <c r="D23" s="49">
        <f>C23</f>
        <v>8198.1</v>
      </c>
      <c r="E23" s="49">
        <f>D23</f>
        <v>8198.1</v>
      </c>
    </row>
    <row r="24" spans="1:6" x14ac:dyDescent="0.3">
      <c r="A24" s="9" t="s">
        <v>4</v>
      </c>
      <c r="B24" s="10" t="s">
        <v>3</v>
      </c>
      <c r="C24" s="37">
        <v>3</v>
      </c>
      <c r="D24" s="17">
        <f t="shared" ref="D24" si="4">C24</f>
        <v>3</v>
      </c>
      <c r="E24" s="17">
        <f t="shared" ref="E24" si="5">D24</f>
        <v>3</v>
      </c>
    </row>
    <row r="25" spans="1:6" ht="21.95" customHeight="1" x14ac:dyDescent="0.3">
      <c r="A25" s="9" t="s">
        <v>25</v>
      </c>
      <c r="B25" s="6" t="s">
        <v>26</v>
      </c>
      <c r="C25" s="32">
        <f>C23/C24/12*1000</f>
        <v>227725.00000000003</v>
      </c>
      <c r="D25" s="17">
        <f t="shared" si="2"/>
        <v>227725.00000000003</v>
      </c>
      <c r="E25" s="17">
        <f t="shared" si="2"/>
        <v>227725.00000000003</v>
      </c>
    </row>
    <row r="26" spans="1:6" ht="25.5" x14ac:dyDescent="0.3">
      <c r="A26" s="5" t="s">
        <v>23</v>
      </c>
      <c r="B26" s="47" t="s">
        <v>2</v>
      </c>
      <c r="C26" s="49">
        <v>13301.1</v>
      </c>
      <c r="D26" s="49">
        <f>C26</f>
        <v>13301.1</v>
      </c>
      <c r="E26" s="49">
        <f>D26</f>
        <v>13301.1</v>
      </c>
    </row>
    <row r="27" spans="1:6" x14ac:dyDescent="0.3">
      <c r="A27" s="9" t="s">
        <v>4</v>
      </c>
      <c r="B27" s="10" t="s">
        <v>3</v>
      </c>
      <c r="C27" s="37">
        <v>10.5</v>
      </c>
      <c r="D27" s="17">
        <f t="shared" si="2"/>
        <v>10.5</v>
      </c>
      <c r="E27" s="17">
        <f t="shared" si="2"/>
        <v>10.5</v>
      </c>
    </row>
    <row r="28" spans="1:6" ht="21.95" customHeight="1" x14ac:dyDescent="0.3">
      <c r="A28" s="9" t="s">
        <v>25</v>
      </c>
      <c r="B28" s="6" t="s">
        <v>26</v>
      </c>
      <c r="C28" s="32">
        <f>C26/12/C27*1000</f>
        <v>105564.28571428571</v>
      </c>
      <c r="D28" s="17">
        <f t="shared" ref="D28" si="6">C28</f>
        <v>105564.28571428571</v>
      </c>
      <c r="E28" s="17">
        <f t="shared" ref="E28" si="7">D28</f>
        <v>105564.28571428571</v>
      </c>
    </row>
    <row r="29" spans="1:6" ht="25.5" x14ac:dyDescent="0.3">
      <c r="A29" s="5" t="s">
        <v>5</v>
      </c>
      <c r="B29" s="6" t="s">
        <v>2</v>
      </c>
      <c r="C29" s="42">
        <f>C15*11.7444%</f>
        <v>8288.0583132000011</v>
      </c>
      <c r="D29" s="49">
        <f t="shared" ref="D29:E31" si="8">C29</f>
        <v>8288.0583132000011</v>
      </c>
      <c r="E29" s="49">
        <f t="shared" si="8"/>
        <v>8288.0583132000011</v>
      </c>
    </row>
    <row r="30" spans="1:6" ht="36.75" x14ac:dyDescent="0.3">
      <c r="A30" s="11" t="s">
        <v>6</v>
      </c>
      <c r="B30" s="6" t="s">
        <v>2</v>
      </c>
      <c r="C30" s="49">
        <v>4168</v>
      </c>
      <c r="D30" s="49">
        <f t="shared" si="8"/>
        <v>4168</v>
      </c>
      <c r="E30" s="49">
        <f t="shared" si="8"/>
        <v>4168</v>
      </c>
    </row>
    <row r="31" spans="1:6" ht="25.5" x14ac:dyDescent="0.3">
      <c r="A31" s="11" t="s">
        <v>7</v>
      </c>
      <c r="B31" s="6" t="s">
        <v>2</v>
      </c>
      <c r="C31" s="49">
        <v>2650</v>
      </c>
      <c r="D31" s="49">
        <f t="shared" si="8"/>
        <v>2650</v>
      </c>
      <c r="E31" s="49">
        <f t="shared" si="8"/>
        <v>2650</v>
      </c>
    </row>
    <row r="32" spans="1:6" ht="36.75" x14ac:dyDescent="0.3">
      <c r="A32" s="11" t="s">
        <v>8</v>
      </c>
      <c r="B32" s="6" t="s">
        <v>2</v>
      </c>
      <c r="C32" s="42">
        <v>3000</v>
      </c>
      <c r="D32" s="42"/>
      <c r="E32" s="42"/>
    </row>
    <row r="33" spans="1:5" ht="38.25" customHeight="1" x14ac:dyDescent="0.3">
      <c r="A33" s="11" t="s">
        <v>9</v>
      </c>
      <c r="B33" s="6" t="s">
        <v>2</v>
      </c>
      <c r="C33" s="42">
        <v>3973</v>
      </c>
      <c r="D33" s="49">
        <f>C33</f>
        <v>3973</v>
      </c>
      <c r="E33" s="49">
        <f>D33</f>
        <v>3973</v>
      </c>
    </row>
    <row r="34" spans="1:5" x14ac:dyDescent="0.3">
      <c r="C34" s="16">
        <f>C33+C32+C31+C30+C29+C15</f>
        <v>92649.358313200006</v>
      </c>
      <c r="D34" s="38"/>
      <c r="E34" s="38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50"/>
  </sheetPr>
  <dimension ref="A1:G34"/>
  <sheetViews>
    <sheetView topLeftCell="A9" workbookViewId="0">
      <pane xSplit="2" ySplit="5" topLeftCell="C29" activePane="bottomRight" state="frozen"/>
      <selection activeCell="A9" sqref="A9"/>
      <selection pane="topRight" activeCell="C9" sqref="C9"/>
      <selection pane="bottomLeft" activeCell="A14" sqref="A14"/>
      <selection pane="bottomRight" activeCell="C32" sqref="C3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96" t="s">
        <v>15</v>
      </c>
      <c r="B1" s="96"/>
      <c r="C1" s="96"/>
      <c r="D1" s="96"/>
      <c r="E1" s="96"/>
    </row>
    <row r="2" spans="1:7" x14ac:dyDescent="0.3">
      <c r="A2" s="96" t="s">
        <v>70</v>
      </c>
      <c r="B2" s="96"/>
      <c r="C2" s="96"/>
      <c r="D2" s="96"/>
      <c r="E2" s="96"/>
    </row>
    <row r="3" spans="1:7" x14ac:dyDescent="0.3">
      <c r="A3" s="1"/>
    </row>
    <row r="4" spans="1:7" ht="43.5" customHeight="1" x14ac:dyDescent="0.3">
      <c r="A4" s="102" t="s">
        <v>43</v>
      </c>
      <c r="B4" s="102"/>
      <c r="C4" s="102"/>
      <c r="D4" s="102"/>
      <c r="E4" s="102"/>
    </row>
    <row r="5" spans="1:7" ht="15.75" customHeight="1" x14ac:dyDescent="0.3">
      <c r="A5" s="98" t="s">
        <v>16</v>
      </c>
      <c r="B5" s="98"/>
      <c r="C5" s="98"/>
      <c r="D5" s="98"/>
      <c r="E5" s="98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99" t="s">
        <v>27</v>
      </c>
      <c r="B9" s="100" t="s">
        <v>18</v>
      </c>
      <c r="C9" s="101" t="s">
        <v>67</v>
      </c>
      <c r="D9" s="101"/>
      <c r="E9" s="101"/>
    </row>
    <row r="10" spans="1:7" ht="40.5" x14ac:dyDescent="0.3">
      <c r="A10" s="99"/>
      <c r="B10" s="100"/>
      <c r="C10" s="30" t="s">
        <v>19</v>
      </c>
      <c r="D10" s="30" t="s">
        <v>20</v>
      </c>
      <c r="E10" s="31" t="s">
        <v>14</v>
      </c>
    </row>
    <row r="11" spans="1:7" x14ac:dyDescent="0.3">
      <c r="A11" s="5" t="s">
        <v>21</v>
      </c>
      <c r="B11" s="6" t="s">
        <v>10</v>
      </c>
      <c r="C11" s="45">
        <v>18</v>
      </c>
      <c r="D11" s="45">
        <f>C11</f>
        <v>18</v>
      </c>
      <c r="E11" s="45">
        <v>15</v>
      </c>
    </row>
    <row r="12" spans="1:7" ht="25.5" x14ac:dyDescent="0.3">
      <c r="A12" s="9" t="s">
        <v>24</v>
      </c>
      <c r="B12" s="6" t="s">
        <v>2</v>
      </c>
      <c r="C12" s="17">
        <f>(C13-C32)/C11</f>
        <v>4821.1959474222213</v>
      </c>
      <c r="D12" s="17">
        <f t="shared" ref="D12:E12" si="0">(D13-D32)/D11</f>
        <v>4821.1959474222213</v>
      </c>
      <c r="E12" s="17">
        <f t="shared" si="0"/>
        <v>5785.4351369066662</v>
      </c>
    </row>
    <row r="13" spans="1:7" ht="25.5" x14ac:dyDescent="0.3">
      <c r="A13" s="5" t="s">
        <v>11</v>
      </c>
      <c r="B13" s="6" t="s">
        <v>2</v>
      </c>
      <c r="C13" s="42">
        <f>C15+C29+C30+C33+C31+C32</f>
        <v>88781.527053599988</v>
      </c>
      <c r="D13" s="42">
        <f t="shared" ref="D13:E13" si="1">D15+D29+D30+D33+D31+D32</f>
        <v>86781.527053599988</v>
      </c>
      <c r="E13" s="42">
        <f t="shared" si="1"/>
        <v>86781.527053599988</v>
      </c>
    </row>
    <row r="14" spans="1:7" x14ac:dyDescent="0.3">
      <c r="A14" s="7" t="s">
        <v>0</v>
      </c>
      <c r="B14" s="8"/>
      <c r="C14" s="17"/>
      <c r="D14" s="17">
        <f t="shared" ref="D14:E32" si="2">C14</f>
        <v>0</v>
      </c>
      <c r="E14" s="17"/>
      <c r="G14" s="16"/>
    </row>
    <row r="15" spans="1:7" ht="25.5" x14ac:dyDescent="0.3">
      <c r="A15" s="65" t="s">
        <v>12</v>
      </c>
      <c r="B15" s="66" t="s">
        <v>2</v>
      </c>
      <c r="C15" s="67">
        <f>C17+C20+C23+C26</f>
        <v>70579.399999999994</v>
      </c>
      <c r="D15" s="67">
        <f t="shared" ref="D15:E15" si="3">D17+D20+D23+D26</f>
        <v>70579.399999999994</v>
      </c>
      <c r="E15" s="67">
        <f t="shared" si="3"/>
        <v>70579.399999999994</v>
      </c>
    </row>
    <row r="16" spans="1:7" x14ac:dyDescent="0.3">
      <c r="A16" s="7" t="s">
        <v>1</v>
      </c>
      <c r="B16" s="8"/>
      <c r="C16" s="17"/>
      <c r="D16" s="17">
        <f t="shared" si="2"/>
        <v>0</v>
      </c>
      <c r="E16" s="17"/>
    </row>
    <row r="17" spans="1:6" s="21" customFormat="1" ht="25.5" x14ac:dyDescent="0.3">
      <c r="A17" s="18" t="s">
        <v>29</v>
      </c>
      <c r="B17" s="48" t="s">
        <v>2</v>
      </c>
      <c r="C17" s="49">
        <v>10564.7</v>
      </c>
      <c r="D17" s="49">
        <f>C17</f>
        <v>10564.7</v>
      </c>
      <c r="E17" s="49">
        <f>D17</f>
        <v>10564.7</v>
      </c>
    </row>
    <row r="18" spans="1:6" s="21" customFormat="1" x14ac:dyDescent="0.3">
      <c r="A18" s="25" t="s">
        <v>4</v>
      </c>
      <c r="B18" s="26" t="s">
        <v>3</v>
      </c>
      <c r="C18" s="32">
        <v>3</v>
      </c>
      <c r="D18" s="17">
        <f t="shared" si="2"/>
        <v>3</v>
      </c>
      <c r="E18" s="17">
        <f t="shared" si="2"/>
        <v>3</v>
      </c>
      <c r="F18" s="69">
        <f>C18+C21+C24+C27</f>
        <v>27.689999999999998</v>
      </c>
    </row>
    <row r="19" spans="1:6" s="21" customFormat="1" ht="21.95" customHeight="1" x14ac:dyDescent="0.3">
      <c r="A19" s="25" t="s">
        <v>25</v>
      </c>
      <c r="B19" s="19" t="s">
        <v>26</v>
      </c>
      <c r="C19" s="32">
        <f>C17/C18/12*1000</f>
        <v>293463.88888888888</v>
      </c>
      <c r="D19" s="32">
        <f>C19</f>
        <v>293463.88888888888</v>
      </c>
      <c r="E19" s="32">
        <f>D19</f>
        <v>293463.88888888888</v>
      </c>
    </row>
    <row r="20" spans="1:6" s="21" customFormat="1" ht="25.5" x14ac:dyDescent="0.3">
      <c r="A20" s="18" t="s">
        <v>30</v>
      </c>
      <c r="B20" s="48" t="s">
        <v>2</v>
      </c>
      <c r="C20" s="49">
        <v>34248.6</v>
      </c>
      <c r="D20" s="49">
        <f>C20</f>
        <v>34248.6</v>
      </c>
      <c r="E20" s="49">
        <f>D20</f>
        <v>34248.6</v>
      </c>
    </row>
    <row r="21" spans="1:6" s="21" customFormat="1" x14ac:dyDescent="0.3">
      <c r="A21" s="25" t="s">
        <v>4</v>
      </c>
      <c r="B21" s="26" t="s">
        <v>3</v>
      </c>
      <c r="C21" s="60">
        <v>8.19</v>
      </c>
      <c r="D21" s="17">
        <f t="shared" si="2"/>
        <v>8.19</v>
      </c>
      <c r="E21" s="17">
        <f t="shared" si="2"/>
        <v>8.19</v>
      </c>
    </row>
    <row r="22" spans="1:6" s="21" customFormat="1" ht="21.95" customHeight="1" x14ac:dyDescent="0.3">
      <c r="A22" s="25" t="s">
        <v>25</v>
      </c>
      <c r="B22" s="19" t="s">
        <v>26</v>
      </c>
      <c r="C22" s="32">
        <f>C20/12/C21*1000</f>
        <v>348479.85347985348</v>
      </c>
      <c r="D22" s="32">
        <f>C22</f>
        <v>348479.85347985348</v>
      </c>
      <c r="E22" s="32">
        <f>D22</f>
        <v>348479.85347985348</v>
      </c>
    </row>
    <row r="23" spans="1:6" ht="39" x14ac:dyDescent="0.3">
      <c r="A23" s="11" t="s">
        <v>36</v>
      </c>
      <c r="B23" s="47" t="s">
        <v>2</v>
      </c>
      <c r="C23" s="49">
        <v>9827.1</v>
      </c>
      <c r="D23" s="49">
        <f>C23</f>
        <v>9827.1</v>
      </c>
      <c r="E23" s="49">
        <f>D23</f>
        <v>9827.1</v>
      </c>
    </row>
    <row r="24" spans="1:6" x14ac:dyDescent="0.3">
      <c r="A24" s="9" t="s">
        <v>4</v>
      </c>
      <c r="B24" s="10" t="s">
        <v>3</v>
      </c>
      <c r="C24" s="32">
        <v>3.5</v>
      </c>
      <c r="D24" s="17">
        <f t="shared" si="2"/>
        <v>3.5</v>
      </c>
      <c r="E24" s="17">
        <f t="shared" si="2"/>
        <v>3.5</v>
      </c>
    </row>
    <row r="25" spans="1:6" ht="21.95" customHeight="1" x14ac:dyDescent="0.3">
      <c r="A25" s="9" t="s">
        <v>25</v>
      </c>
      <c r="B25" s="6" t="s">
        <v>26</v>
      </c>
      <c r="C25" s="32">
        <f>C23/C24/12*1000</f>
        <v>233978.57142857142</v>
      </c>
      <c r="D25" s="17">
        <f t="shared" si="2"/>
        <v>233978.57142857142</v>
      </c>
      <c r="E25" s="17">
        <f t="shared" si="2"/>
        <v>233978.57142857142</v>
      </c>
    </row>
    <row r="26" spans="1:6" ht="25.5" x14ac:dyDescent="0.3">
      <c r="A26" s="5" t="s">
        <v>23</v>
      </c>
      <c r="B26" s="47" t="s">
        <v>2</v>
      </c>
      <c r="C26" s="49">
        <v>15939</v>
      </c>
      <c r="D26" s="49">
        <f>C26</f>
        <v>15939</v>
      </c>
      <c r="E26" s="49">
        <f>D26</f>
        <v>15939</v>
      </c>
    </row>
    <row r="27" spans="1:6" x14ac:dyDescent="0.3">
      <c r="A27" s="9" t="s">
        <v>4</v>
      </c>
      <c r="B27" s="10" t="s">
        <v>3</v>
      </c>
      <c r="C27" s="32">
        <v>13</v>
      </c>
      <c r="D27" s="17">
        <f t="shared" si="2"/>
        <v>13</v>
      </c>
      <c r="E27" s="17">
        <f t="shared" si="2"/>
        <v>13</v>
      </c>
    </row>
    <row r="28" spans="1:6" ht="21.95" customHeight="1" x14ac:dyDescent="0.3">
      <c r="A28" s="9" t="s">
        <v>25</v>
      </c>
      <c r="B28" s="6" t="s">
        <v>26</v>
      </c>
      <c r="C28" s="32">
        <f>C26/12/C27*1000</f>
        <v>102173.07692307692</v>
      </c>
      <c r="D28" s="32">
        <f t="shared" ref="D28:E30" si="4">C28</f>
        <v>102173.07692307692</v>
      </c>
      <c r="E28" s="32">
        <f t="shared" si="4"/>
        <v>102173.07692307692</v>
      </c>
    </row>
    <row r="29" spans="1:6" ht="25.5" x14ac:dyDescent="0.3">
      <c r="A29" s="5" t="s">
        <v>5</v>
      </c>
      <c r="B29" s="6" t="s">
        <v>2</v>
      </c>
      <c r="C29" s="42">
        <f>C15*11.7444%</f>
        <v>8289.1270535999993</v>
      </c>
      <c r="D29" s="49">
        <f t="shared" si="4"/>
        <v>8289.1270535999993</v>
      </c>
      <c r="E29" s="49">
        <f t="shared" si="4"/>
        <v>8289.1270535999993</v>
      </c>
    </row>
    <row r="30" spans="1:6" ht="36.75" x14ac:dyDescent="0.3">
      <c r="A30" s="11" t="s">
        <v>6</v>
      </c>
      <c r="B30" s="6" t="s">
        <v>2</v>
      </c>
      <c r="C30" s="49">
        <v>4188</v>
      </c>
      <c r="D30" s="49">
        <f t="shared" si="4"/>
        <v>4188</v>
      </c>
      <c r="E30" s="49">
        <f t="shared" si="4"/>
        <v>4188</v>
      </c>
    </row>
    <row r="31" spans="1:6" ht="25.5" x14ac:dyDescent="0.3">
      <c r="A31" s="11" t="s">
        <v>7</v>
      </c>
      <c r="B31" s="6" t="s">
        <v>2</v>
      </c>
      <c r="C31" s="17">
        <v>1500</v>
      </c>
      <c r="D31" s="17">
        <f t="shared" si="2"/>
        <v>1500</v>
      </c>
      <c r="E31" s="17">
        <f t="shared" si="2"/>
        <v>1500</v>
      </c>
    </row>
    <row r="32" spans="1:6" ht="36.75" x14ac:dyDescent="0.3">
      <c r="A32" s="11" t="s">
        <v>8</v>
      </c>
      <c r="B32" s="6" t="s">
        <v>2</v>
      </c>
      <c r="C32" s="42">
        <v>2000</v>
      </c>
      <c r="D32" s="42"/>
      <c r="E32" s="42">
        <f t="shared" si="2"/>
        <v>0</v>
      </c>
    </row>
    <row r="33" spans="1:5" ht="38.25" customHeight="1" x14ac:dyDescent="0.3">
      <c r="A33" s="11" t="s">
        <v>9</v>
      </c>
      <c r="B33" s="6" t="s">
        <v>2</v>
      </c>
      <c r="C33" s="42">
        <v>2225</v>
      </c>
      <c r="D33" s="49">
        <f>C33</f>
        <v>2225</v>
      </c>
      <c r="E33" s="49">
        <f>D33</f>
        <v>2225</v>
      </c>
    </row>
    <row r="34" spans="1:5" x14ac:dyDescent="0.3">
      <c r="C34" s="16">
        <f>C33+C32+C31+C30+C29+C15</f>
        <v>88781.527053600003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5" tint="-0.249977111117893"/>
  </sheetPr>
  <dimension ref="A1:G34"/>
  <sheetViews>
    <sheetView topLeftCell="A9" workbookViewId="0">
      <pane xSplit="2" ySplit="5" topLeftCell="C26" activePane="bottomRight" state="frozen"/>
      <selection activeCell="A9" sqref="A9"/>
      <selection pane="topRight" activeCell="C9" sqref="C9"/>
      <selection pane="bottomLeft" activeCell="A14" sqref="A14"/>
      <selection pane="bottomRight" activeCell="C32" sqref="C3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96" t="s">
        <v>15</v>
      </c>
      <c r="B1" s="96"/>
      <c r="C1" s="96"/>
      <c r="D1" s="96"/>
      <c r="E1" s="96"/>
    </row>
    <row r="2" spans="1:7" x14ac:dyDescent="0.3">
      <c r="A2" s="96" t="s">
        <v>70</v>
      </c>
      <c r="B2" s="96"/>
      <c r="C2" s="96"/>
      <c r="D2" s="96"/>
      <c r="E2" s="96"/>
    </row>
    <row r="3" spans="1:7" x14ac:dyDescent="0.3">
      <c r="A3" s="1"/>
    </row>
    <row r="4" spans="1:7" x14ac:dyDescent="0.3">
      <c r="A4" s="97" t="s">
        <v>42</v>
      </c>
      <c r="B4" s="97"/>
      <c r="C4" s="97"/>
      <c r="D4" s="97"/>
      <c r="E4" s="97"/>
    </row>
    <row r="5" spans="1:7" ht="15.75" customHeight="1" x14ac:dyDescent="0.3">
      <c r="A5" s="98" t="s">
        <v>16</v>
      </c>
      <c r="B5" s="98"/>
      <c r="C5" s="98"/>
      <c r="D5" s="98"/>
      <c r="E5" s="98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99" t="s">
        <v>27</v>
      </c>
      <c r="B9" s="100" t="s">
        <v>18</v>
      </c>
      <c r="C9" s="101" t="s">
        <v>67</v>
      </c>
      <c r="D9" s="101"/>
      <c r="E9" s="101"/>
    </row>
    <row r="10" spans="1:7" ht="40.5" x14ac:dyDescent="0.3">
      <c r="A10" s="99"/>
      <c r="B10" s="100"/>
      <c r="C10" s="30" t="s">
        <v>19</v>
      </c>
      <c r="D10" s="30" t="s">
        <v>20</v>
      </c>
      <c r="E10" s="31" t="s">
        <v>14</v>
      </c>
    </row>
    <row r="11" spans="1:7" x14ac:dyDescent="0.3">
      <c r="A11" s="5" t="s">
        <v>21</v>
      </c>
      <c r="B11" s="6" t="s">
        <v>10</v>
      </c>
      <c r="C11" s="45">
        <v>10</v>
      </c>
      <c r="D11" s="45">
        <f>C11</f>
        <v>10</v>
      </c>
      <c r="E11" s="45">
        <v>8</v>
      </c>
    </row>
    <row r="12" spans="1:7" ht="25.5" x14ac:dyDescent="0.3">
      <c r="A12" s="9" t="s">
        <v>24</v>
      </c>
      <c r="B12" s="6" t="s">
        <v>2</v>
      </c>
      <c r="C12" s="17">
        <f>(C13-C32)/C11</f>
        <v>2974.6971943200001</v>
      </c>
      <c r="D12" s="17">
        <f t="shared" ref="D12:E12" si="0">(D13-D32)/D11</f>
        <v>2974.6971943200001</v>
      </c>
      <c r="E12" s="17">
        <f t="shared" si="0"/>
        <v>3718.3714929000002</v>
      </c>
    </row>
    <row r="13" spans="1:7" ht="25.5" x14ac:dyDescent="0.3">
      <c r="A13" s="5" t="s">
        <v>11</v>
      </c>
      <c r="B13" s="6" t="s">
        <v>2</v>
      </c>
      <c r="C13" s="42">
        <f>C15+C29+C30+C33+C31+C32</f>
        <v>30746.971943200002</v>
      </c>
      <c r="D13" s="42">
        <f t="shared" ref="D13:E13" si="1">D15+D29+D30+D33+D31+D32</f>
        <v>30746.971943200002</v>
      </c>
      <c r="E13" s="42">
        <f t="shared" si="1"/>
        <v>30746.971943200002</v>
      </c>
    </row>
    <row r="14" spans="1:7" x14ac:dyDescent="0.3">
      <c r="A14" s="7" t="s">
        <v>0</v>
      </c>
      <c r="B14" s="8"/>
      <c r="C14" s="17"/>
      <c r="D14" s="17">
        <f t="shared" ref="D14:E32" si="2">C14</f>
        <v>0</v>
      </c>
      <c r="E14" s="17">
        <f t="shared" si="2"/>
        <v>0</v>
      </c>
      <c r="G14" s="16"/>
    </row>
    <row r="15" spans="1:7" ht="25.5" x14ac:dyDescent="0.3">
      <c r="A15" s="65" t="s">
        <v>12</v>
      </c>
      <c r="B15" s="66" t="s">
        <v>2</v>
      </c>
      <c r="C15" s="67">
        <f>C20+C26+C23</f>
        <v>21777.800000000003</v>
      </c>
      <c r="D15" s="67">
        <f t="shared" ref="D15:E15" si="3">D20+D26+D23</f>
        <v>21777.800000000003</v>
      </c>
      <c r="E15" s="67">
        <f t="shared" si="3"/>
        <v>21777.800000000003</v>
      </c>
    </row>
    <row r="16" spans="1:7" x14ac:dyDescent="0.3">
      <c r="A16" s="7" t="s">
        <v>1</v>
      </c>
      <c r="B16" s="8"/>
      <c r="C16" s="17"/>
      <c r="D16" s="17">
        <f t="shared" si="2"/>
        <v>0</v>
      </c>
      <c r="E16" s="17">
        <f t="shared" si="2"/>
        <v>0</v>
      </c>
    </row>
    <row r="17" spans="1:6" s="21" customFormat="1" ht="25.5" x14ac:dyDescent="0.3">
      <c r="A17" s="24" t="s">
        <v>29</v>
      </c>
      <c r="B17" s="19" t="s">
        <v>2</v>
      </c>
      <c r="C17" s="17"/>
      <c r="D17" s="17">
        <f t="shared" si="2"/>
        <v>0</v>
      </c>
      <c r="E17" s="17">
        <f t="shared" si="2"/>
        <v>0</v>
      </c>
    </row>
    <row r="18" spans="1:6" s="21" customFormat="1" x14ac:dyDescent="0.3">
      <c r="A18" s="25" t="s">
        <v>4</v>
      </c>
      <c r="B18" s="26" t="s">
        <v>3</v>
      </c>
      <c r="C18" s="39"/>
      <c r="D18" s="17">
        <f t="shared" si="2"/>
        <v>0</v>
      </c>
      <c r="E18" s="17">
        <f t="shared" si="2"/>
        <v>0</v>
      </c>
      <c r="F18" s="69">
        <f>C18+C21+C24+C27</f>
        <v>8.84</v>
      </c>
    </row>
    <row r="19" spans="1:6" s="21" customFormat="1" ht="21.95" customHeight="1" x14ac:dyDescent="0.3">
      <c r="A19" s="25" t="s">
        <v>25</v>
      </c>
      <c r="B19" s="19" t="s">
        <v>26</v>
      </c>
      <c r="C19" s="17"/>
      <c r="D19" s="17">
        <f t="shared" si="2"/>
        <v>0</v>
      </c>
      <c r="E19" s="17">
        <f t="shared" si="2"/>
        <v>0</v>
      </c>
    </row>
    <row r="20" spans="1:6" s="21" customFormat="1" ht="25.5" x14ac:dyDescent="0.3">
      <c r="A20" s="18" t="s">
        <v>30</v>
      </c>
      <c r="B20" s="48" t="s">
        <v>2</v>
      </c>
      <c r="C20" s="42">
        <v>11745.2</v>
      </c>
      <c r="D20" s="49">
        <f>C20</f>
        <v>11745.2</v>
      </c>
      <c r="E20" s="49">
        <f>D20</f>
        <v>11745.2</v>
      </c>
    </row>
    <row r="21" spans="1:6" s="21" customFormat="1" x14ac:dyDescent="0.3">
      <c r="A21" s="25" t="s">
        <v>4</v>
      </c>
      <c r="B21" s="26" t="s">
        <v>3</v>
      </c>
      <c r="C21" s="46">
        <v>2.84</v>
      </c>
      <c r="D21" s="17">
        <f t="shared" si="2"/>
        <v>2.84</v>
      </c>
      <c r="E21" s="17">
        <f t="shared" si="2"/>
        <v>2.84</v>
      </c>
    </row>
    <row r="22" spans="1:6" ht="21.95" customHeight="1" x14ac:dyDescent="0.3">
      <c r="A22" s="9" t="s">
        <v>25</v>
      </c>
      <c r="B22" s="6" t="s">
        <v>26</v>
      </c>
      <c r="C22" s="17">
        <f>C20/12/C21*1000</f>
        <v>344636.1502347418</v>
      </c>
      <c r="D22" s="17">
        <f>C22</f>
        <v>344636.1502347418</v>
      </c>
      <c r="E22" s="17">
        <f>D22</f>
        <v>344636.1502347418</v>
      </c>
    </row>
    <row r="23" spans="1:6" ht="39" x14ac:dyDescent="0.3">
      <c r="A23" s="11" t="s">
        <v>36</v>
      </c>
      <c r="B23" s="47" t="s">
        <v>2</v>
      </c>
      <c r="C23" s="42">
        <v>3484.9</v>
      </c>
      <c r="D23" s="49">
        <f>C23</f>
        <v>3484.9</v>
      </c>
      <c r="E23" s="49">
        <f>D23</f>
        <v>3484.9</v>
      </c>
    </row>
    <row r="24" spans="1:6" x14ac:dyDescent="0.3">
      <c r="A24" s="9" t="s">
        <v>4</v>
      </c>
      <c r="B24" s="10" t="s">
        <v>3</v>
      </c>
      <c r="C24" s="39">
        <v>1</v>
      </c>
      <c r="D24" s="17">
        <f t="shared" si="2"/>
        <v>1</v>
      </c>
      <c r="E24" s="17">
        <f t="shared" si="2"/>
        <v>1</v>
      </c>
    </row>
    <row r="25" spans="1:6" ht="21.95" customHeight="1" x14ac:dyDescent="0.3">
      <c r="A25" s="9" t="s">
        <v>25</v>
      </c>
      <c r="B25" s="6" t="s">
        <v>26</v>
      </c>
      <c r="C25" s="17">
        <f>C23/12/C24*1000</f>
        <v>290408.33333333337</v>
      </c>
      <c r="D25" s="17">
        <f>C25</f>
        <v>290408.33333333337</v>
      </c>
      <c r="E25" s="17">
        <f>D25</f>
        <v>290408.33333333337</v>
      </c>
    </row>
    <row r="26" spans="1:6" ht="25.5" x14ac:dyDescent="0.3">
      <c r="A26" s="5" t="s">
        <v>23</v>
      </c>
      <c r="B26" s="47" t="s">
        <v>2</v>
      </c>
      <c r="C26" s="42">
        <v>6547.7</v>
      </c>
      <c r="D26" s="49">
        <f>C26</f>
        <v>6547.7</v>
      </c>
      <c r="E26" s="49">
        <f>D26</f>
        <v>6547.7</v>
      </c>
    </row>
    <row r="27" spans="1:6" x14ac:dyDescent="0.3">
      <c r="A27" s="9" t="s">
        <v>4</v>
      </c>
      <c r="B27" s="10" t="s">
        <v>3</v>
      </c>
      <c r="C27" s="39">
        <v>5</v>
      </c>
      <c r="D27" s="17">
        <f t="shared" si="2"/>
        <v>5</v>
      </c>
      <c r="E27" s="17">
        <f t="shared" si="2"/>
        <v>5</v>
      </c>
    </row>
    <row r="28" spans="1:6" ht="21.95" customHeight="1" x14ac:dyDescent="0.3">
      <c r="A28" s="9" t="s">
        <v>25</v>
      </c>
      <c r="B28" s="6" t="s">
        <v>26</v>
      </c>
      <c r="C28" s="17">
        <f>C26/12/C27*1000</f>
        <v>109128.33333333333</v>
      </c>
      <c r="D28" s="17">
        <f>C28</f>
        <v>109128.33333333333</v>
      </c>
      <c r="E28" s="17">
        <f>D28</f>
        <v>109128.33333333333</v>
      </c>
    </row>
    <row r="29" spans="1:6" ht="25.5" x14ac:dyDescent="0.3">
      <c r="A29" s="5" t="s">
        <v>5</v>
      </c>
      <c r="B29" s="6" t="s">
        <v>2</v>
      </c>
      <c r="C29" s="42">
        <f>C15*11.7444%</f>
        <v>2557.6719432000004</v>
      </c>
      <c r="D29" s="49">
        <f>C29</f>
        <v>2557.6719432000004</v>
      </c>
      <c r="E29" s="49">
        <f>D29</f>
        <v>2557.6719432000004</v>
      </c>
    </row>
    <row r="30" spans="1:6" ht="36.75" x14ac:dyDescent="0.3">
      <c r="A30" s="11" t="s">
        <v>6</v>
      </c>
      <c r="B30" s="6" t="s">
        <v>2</v>
      </c>
      <c r="C30" s="42">
        <v>1481</v>
      </c>
      <c r="D30" s="49">
        <f t="shared" ref="D30:E30" si="4">C30</f>
        <v>1481</v>
      </c>
      <c r="E30" s="49">
        <f t="shared" si="4"/>
        <v>1481</v>
      </c>
    </row>
    <row r="31" spans="1:6" ht="25.5" x14ac:dyDescent="0.3">
      <c r="A31" s="11" t="s">
        <v>7</v>
      </c>
      <c r="B31" s="6" t="s">
        <v>2</v>
      </c>
      <c r="C31" s="17">
        <v>2146.5</v>
      </c>
      <c r="D31" s="49">
        <f>C31</f>
        <v>2146.5</v>
      </c>
      <c r="E31" s="49">
        <f>D31</f>
        <v>2146.5</v>
      </c>
    </row>
    <row r="32" spans="1:6" ht="36.75" x14ac:dyDescent="0.3">
      <c r="A32" s="11" t="s">
        <v>8</v>
      </c>
      <c r="B32" s="6" t="s">
        <v>2</v>
      </c>
      <c r="C32" s="17">
        <v>1000</v>
      </c>
      <c r="D32" s="17">
        <f t="shared" si="2"/>
        <v>1000</v>
      </c>
      <c r="E32" s="17">
        <f t="shared" si="2"/>
        <v>1000</v>
      </c>
    </row>
    <row r="33" spans="1:5" ht="38.25" customHeight="1" x14ac:dyDescent="0.3">
      <c r="A33" s="11" t="s">
        <v>9</v>
      </c>
      <c r="B33" s="6" t="s">
        <v>2</v>
      </c>
      <c r="C33" s="42">
        <v>1784</v>
      </c>
      <c r="D33" s="49">
        <f>C33</f>
        <v>1784</v>
      </c>
      <c r="E33" s="49">
        <f>D33</f>
        <v>1784</v>
      </c>
    </row>
    <row r="34" spans="1:5" x14ac:dyDescent="0.3">
      <c r="C34" s="16">
        <f>C33+C32+C31+C30+C29+C15</f>
        <v>30746.971943200006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5" tint="-0.249977111117893"/>
  </sheetPr>
  <dimension ref="A1:G34"/>
  <sheetViews>
    <sheetView topLeftCell="A9" workbookViewId="0">
      <pane xSplit="2" ySplit="5" topLeftCell="C29" activePane="bottomRight" state="frozen"/>
      <selection activeCell="A9" sqref="A9"/>
      <selection pane="topRight" activeCell="C9" sqref="C9"/>
      <selection pane="bottomLeft" activeCell="A14" sqref="A14"/>
      <selection pane="bottomRight" activeCell="F34" sqref="F34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2" style="16" customWidth="1"/>
    <col min="4" max="4" width="14.5703125" style="16" customWidth="1"/>
    <col min="5" max="5" width="14.42578125" style="16" customWidth="1"/>
    <col min="6" max="7" width="12" style="2" customWidth="1"/>
    <col min="8" max="16384" width="9.140625" style="2"/>
  </cols>
  <sheetData>
    <row r="1" spans="1:7" x14ac:dyDescent="0.3">
      <c r="A1" s="96" t="s">
        <v>15</v>
      </c>
      <c r="B1" s="96"/>
      <c r="C1" s="96"/>
      <c r="D1" s="96"/>
      <c r="E1" s="96"/>
    </row>
    <row r="2" spans="1:7" x14ac:dyDescent="0.3">
      <c r="A2" s="96" t="s">
        <v>70</v>
      </c>
      <c r="B2" s="96"/>
      <c r="C2" s="96"/>
      <c r="D2" s="96"/>
      <c r="E2" s="96"/>
    </row>
    <row r="3" spans="1:7" x14ac:dyDescent="0.3">
      <c r="A3" s="1"/>
    </row>
    <row r="4" spans="1:7" ht="47.25" customHeight="1" x14ac:dyDescent="0.3">
      <c r="A4" s="102" t="s">
        <v>41</v>
      </c>
      <c r="B4" s="102"/>
      <c r="C4" s="102"/>
      <c r="D4" s="102"/>
      <c r="E4" s="102"/>
    </row>
    <row r="5" spans="1:7" ht="15.75" customHeight="1" x14ac:dyDescent="0.3">
      <c r="A5" s="98" t="s">
        <v>16</v>
      </c>
      <c r="B5" s="98"/>
      <c r="C5" s="98"/>
      <c r="D5" s="98"/>
      <c r="E5" s="98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99" t="s">
        <v>27</v>
      </c>
      <c r="B9" s="100" t="s">
        <v>18</v>
      </c>
      <c r="C9" s="101" t="s">
        <v>67</v>
      </c>
      <c r="D9" s="101"/>
      <c r="E9" s="101"/>
    </row>
    <row r="10" spans="1:7" ht="40.5" x14ac:dyDescent="0.3">
      <c r="A10" s="99"/>
      <c r="B10" s="100"/>
      <c r="C10" s="30" t="s">
        <v>19</v>
      </c>
      <c r="D10" s="30" t="s">
        <v>20</v>
      </c>
      <c r="E10" s="31" t="s">
        <v>14</v>
      </c>
    </row>
    <row r="11" spans="1:7" x14ac:dyDescent="0.3">
      <c r="A11" s="5" t="s">
        <v>21</v>
      </c>
      <c r="B11" s="6" t="s">
        <v>10</v>
      </c>
      <c r="C11" s="45">
        <v>10</v>
      </c>
      <c r="D11" s="45">
        <f>C11</f>
        <v>10</v>
      </c>
      <c r="E11" s="45">
        <v>8</v>
      </c>
    </row>
    <row r="12" spans="1:7" ht="25.5" x14ac:dyDescent="0.3">
      <c r="A12" s="9" t="s">
        <v>24</v>
      </c>
      <c r="B12" s="6" t="s">
        <v>2</v>
      </c>
      <c r="C12" s="17">
        <f>(C13-C32)/C11</f>
        <v>4540.7182272400005</v>
      </c>
      <c r="D12" s="17">
        <f t="shared" ref="D12:E32" si="0">C12</f>
        <v>4540.7182272400005</v>
      </c>
      <c r="E12" s="17">
        <f t="shared" si="0"/>
        <v>4540.7182272400005</v>
      </c>
    </row>
    <row r="13" spans="1:7" ht="25.5" x14ac:dyDescent="0.3">
      <c r="A13" s="5" t="s">
        <v>11</v>
      </c>
      <c r="B13" s="6" t="s">
        <v>2</v>
      </c>
      <c r="C13" s="42">
        <f>C15+C29+C30+C33+C31+C32</f>
        <v>46051.182272400001</v>
      </c>
      <c r="D13" s="42">
        <f t="shared" ref="D13:E13" si="1">D15+D29+D30+D33+D31+D32</f>
        <v>46051.182272400001</v>
      </c>
      <c r="E13" s="42">
        <f t="shared" si="1"/>
        <v>46051.182272400001</v>
      </c>
    </row>
    <row r="14" spans="1:7" x14ac:dyDescent="0.3">
      <c r="A14" s="7" t="s">
        <v>0</v>
      </c>
      <c r="B14" s="8"/>
      <c r="C14" s="17"/>
      <c r="D14" s="17">
        <f t="shared" si="0"/>
        <v>0</v>
      </c>
      <c r="E14" s="17"/>
      <c r="G14" s="16"/>
    </row>
    <row r="15" spans="1:7" ht="25.5" x14ac:dyDescent="0.3">
      <c r="A15" s="65" t="s">
        <v>12</v>
      </c>
      <c r="B15" s="66" t="s">
        <v>2</v>
      </c>
      <c r="C15" s="67">
        <f>C20+C26+C17+C23</f>
        <v>37312.1</v>
      </c>
      <c r="D15" s="67">
        <f t="shared" ref="D15:E15" si="2">D20+D26+D17+D23</f>
        <v>37312.1</v>
      </c>
      <c r="E15" s="67">
        <f t="shared" si="2"/>
        <v>37312.1</v>
      </c>
    </row>
    <row r="16" spans="1:7" x14ac:dyDescent="0.3">
      <c r="A16" s="7" t="s">
        <v>1</v>
      </c>
      <c r="B16" s="8"/>
      <c r="C16" s="17"/>
      <c r="D16" s="17">
        <f t="shared" si="0"/>
        <v>0</v>
      </c>
      <c r="E16" s="17"/>
    </row>
    <row r="17" spans="1:6" s="21" customFormat="1" ht="25.5" x14ac:dyDescent="0.3">
      <c r="A17" s="18" t="s">
        <v>29</v>
      </c>
      <c r="B17" s="48" t="s">
        <v>2</v>
      </c>
      <c r="C17" s="42">
        <v>1584.6</v>
      </c>
      <c r="D17" s="49">
        <f>C17</f>
        <v>1584.6</v>
      </c>
      <c r="E17" s="49">
        <f>D17</f>
        <v>1584.6</v>
      </c>
    </row>
    <row r="18" spans="1:6" s="21" customFormat="1" x14ac:dyDescent="0.3">
      <c r="A18" s="25" t="s">
        <v>4</v>
      </c>
      <c r="B18" s="26" t="s">
        <v>3</v>
      </c>
      <c r="C18" s="39">
        <v>1</v>
      </c>
      <c r="D18" s="17">
        <f t="shared" ref="D18" si="3">C18</f>
        <v>1</v>
      </c>
      <c r="E18" s="17">
        <f t="shared" ref="E18" si="4">D18</f>
        <v>1</v>
      </c>
      <c r="F18" s="69">
        <f>C18+C21+C24+C27</f>
        <v>17.47</v>
      </c>
    </row>
    <row r="19" spans="1:6" s="21" customFormat="1" ht="21.95" customHeight="1" x14ac:dyDescent="0.3">
      <c r="A19" s="25" t="s">
        <v>25</v>
      </c>
      <c r="B19" s="19" t="s">
        <v>26</v>
      </c>
      <c r="C19" s="17">
        <f>C17/12/C18*1000</f>
        <v>132049.99999999997</v>
      </c>
      <c r="D19" s="17">
        <f>C19</f>
        <v>132049.99999999997</v>
      </c>
      <c r="E19" s="17">
        <f>D19</f>
        <v>132049.99999999997</v>
      </c>
    </row>
    <row r="20" spans="1:6" s="21" customFormat="1" ht="25.5" x14ac:dyDescent="0.3">
      <c r="A20" s="18" t="s">
        <v>30</v>
      </c>
      <c r="B20" s="48" t="s">
        <v>2</v>
      </c>
      <c r="C20" s="42">
        <v>19906.599999999999</v>
      </c>
      <c r="D20" s="49">
        <f>C20</f>
        <v>19906.599999999999</v>
      </c>
      <c r="E20" s="49">
        <f>D20</f>
        <v>19906.599999999999</v>
      </c>
    </row>
    <row r="21" spans="1:6" s="21" customFormat="1" x14ac:dyDescent="0.3">
      <c r="A21" s="25" t="s">
        <v>4</v>
      </c>
      <c r="B21" s="26" t="s">
        <v>3</v>
      </c>
      <c r="C21" s="46">
        <v>5.97</v>
      </c>
      <c r="D21" s="43">
        <f t="shared" si="0"/>
        <v>5.97</v>
      </c>
      <c r="E21" s="43">
        <f t="shared" si="0"/>
        <v>5.97</v>
      </c>
    </row>
    <row r="22" spans="1:6" ht="21.95" customHeight="1" x14ac:dyDescent="0.3">
      <c r="A22" s="9" t="s">
        <v>25</v>
      </c>
      <c r="B22" s="6" t="s">
        <v>26</v>
      </c>
      <c r="C22" s="17">
        <f>C20/12/C21*1000</f>
        <v>277869.90508096037</v>
      </c>
      <c r="D22" s="17">
        <f>C22</f>
        <v>277869.90508096037</v>
      </c>
      <c r="E22" s="17">
        <f>D22</f>
        <v>277869.90508096037</v>
      </c>
    </row>
    <row r="23" spans="1:6" ht="39" x14ac:dyDescent="0.3">
      <c r="A23" s="11" t="s">
        <v>36</v>
      </c>
      <c r="B23" s="47" t="s">
        <v>2</v>
      </c>
      <c r="C23" s="42">
        <v>5044.8</v>
      </c>
      <c r="D23" s="49">
        <f>C23</f>
        <v>5044.8</v>
      </c>
      <c r="E23" s="49">
        <f>D23</f>
        <v>5044.8</v>
      </c>
    </row>
    <row r="24" spans="1:6" x14ac:dyDescent="0.3">
      <c r="A24" s="9" t="s">
        <v>4</v>
      </c>
      <c r="B24" s="10" t="s">
        <v>3</v>
      </c>
      <c r="C24" s="39">
        <v>2</v>
      </c>
      <c r="D24" s="17">
        <f t="shared" ref="D24" si="5">C24</f>
        <v>2</v>
      </c>
      <c r="E24" s="17">
        <f t="shared" ref="E24" si="6">D24</f>
        <v>2</v>
      </c>
    </row>
    <row r="25" spans="1:6" ht="21.95" customHeight="1" x14ac:dyDescent="0.3">
      <c r="A25" s="9" t="s">
        <v>25</v>
      </c>
      <c r="B25" s="6" t="s">
        <v>26</v>
      </c>
      <c r="C25" s="17">
        <f>C23/12/C24*1000</f>
        <v>210200.00000000003</v>
      </c>
      <c r="D25" s="17">
        <f>C25</f>
        <v>210200.00000000003</v>
      </c>
      <c r="E25" s="17">
        <f>D25</f>
        <v>210200.00000000003</v>
      </c>
    </row>
    <row r="26" spans="1:6" ht="25.5" x14ac:dyDescent="0.3">
      <c r="A26" s="5" t="s">
        <v>23</v>
      </c>
      <c r="B26" s="47" t="s">
        <v>2</v>
      </c>
      <c r="C26" s="42">
        <v>10776.1</v>
      </c>
      <c r="D26" s="49">
        <f>C26</f>
        <v>10776.1</v>
      </c>
      <c r="E26" s="49">
        <f>D26</f>
        <v>10776.1</v>
      </c>
    </row>
    <row r="27" spans="1:6" x14ac:dyDescent="0.3">
      <c r="A27" s="9" t="s">
        <v>4</v>
      </c>
      <c r="B27" s="10" t="s">
        <v>3</v>
      </c>
      <c r="C27" s="39">
        <v>8.5</v>
      </c>
      <c r="D27" s="17">
        <f t="shared" si="0"/>
        <v>8.5</v>
      </c>
      <c r="E27" s="17">
        <f t="shared" si="0"/>
        <v>8.5</v>
      </c>
    </row>
    <row r="28" spans="1:6" ht="21.95" customHeight="1" x14ac:dyDescent="0.3">
      <c r="A28" s="9" t="s">
        <v>25</v>
      </c>
      <c r="B28" s="6" t="s">
        <v>26</v>
      </c>
      <c r="C28" s="17">
        <f>C26/12/C27*1000</f>
        <v>105648.03921568627</v>
      </c>
      <c r="D28" s="17">
        <f t="shared" ref="D28:E30" si="7">C28</f>
        <v>105648.03921568627</v>
      </c>
      <c r="E28" s="17">
        <f t="shared" si="7"/>
        <v>105648.03921568627</v>
      </c>
    </row>
    <row r="29" spans="1:6" ht="25.5" x14ac:dyDescent="0.3">
      <c r="A29" s="5" t="s">
        <v>5</v>
      </c>
      <c r="B29" s="6" t="s">
        <v>2</v>
      </c>
      <c r="C29" s="42">
        <f>C15*11.7444%</f>
        <v>4382.0822724</v>
      </c>
      <c r="D29" s="49">
        <f t="shared" si="7"/>
        <v>4382.0822724</v>
      </c>
      <c r="E29" s="49">
        <f t="shared" si="7"/>
        <v>4382.0822724</v>
      </c>
    </row>
    <row r="30" spans="1:6" ht="36.75" x14ac:dyDescent="0.3">
      <c r="A30" s="11" t="s">
        <v>6</v>
      </c>
      <c r="B30" s="6" t="s">
        <v>2</v>
      </c>
      <c r="C30" s="42">
        <v>1547</v>
      </c>
      <c r="D30" s="49">
        <f t="shared" si="7"/>
        <v>1547</v>
      </c>
      <c r="E30" s="49">
        <f t="shared" si="7"/>
        <v>1547</v>
      </c>
    </row>
    <row r="31" spans="1:6" ht="25.5" x14ac:dyDescent="0.3">
      <c r="A31" s="11" t="s">
        <v>7</v>
      </c>
      <c r="B31" s="6" t="s">
        <v>2</v>
      </c>
      <c r="C31" s="17">
        <v>500</v>
      </c>
      <c r="D31" s="17">
        <f t="shared" si="0"/>
        <v>500</v>
      </c>
      <c r="E31" s="17">
        <f t="shared" si="0"/>
        <v>500</v>
      </c>
    </row>
    <row r="32" spans="1:6" ht="36.75" x14ac:dyDescent="0.3">
      <c r="A32" s="11" t="s">
        <v>8</v>
      </c>
      <c r="B32" s="6" t="s">
        <v>2</v>
      </c>
      <c r="C32" s="17">
        <v>644</v>
      </c>
      <c r="D32" s="17">
        <f t="shared" si="0"/>
        <v>644</v>
      </c>
      <c r="E32" s="17">
        <f t="shared" si="0"/>
        <v>644</v>
      </c>
    </row>
    <row r="33" spans="1:5" ht="38.25" customHeight="1" x14ac:dyDescent="0.3">
      <c r="A33" s="11" t="s">
        <v>9</v>
      </c>
      <c r="B33" s="6" t="s">
        <v>2</v>
      </c>
      <c r="C33" s="42">
        <v>1666</v>
      </c>
      <c r="D33" s="49">
        <f>C33</f>
        <v>1666</v>
      </c>
      <c r="E33" s="49">
        <f>D33</f>
        <v>1666</v>
      </c>
    </row>
    <row r="34" spans="1:5" x14ac:dyDescent="0.3">
      <c r="C34" s="16">
        <f>C33+C32+C31+C30+C29+C15</f>
        <v>46051.182272399994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5" tint="-0.249977111117893"/>
  </sheetPr>
  <dimension ref="A1:G34"/>
  <sheetViews>
    <sheetView topLeftCell="A8" workbookViewId="0">
      <pane xSplit="2" ySplit="6" topLeftCell="C29" activePane="bottomRight" state="frozen"/>
      <selection activeCell="A8" sqref="A8"/>
      <selection pane="topRight" activeCell="C8" sqref="C8"/>
      <selection pane="bottomLeft" activeCell="A14" sqref="A14"/>
      <selection pane="bottomRight" activeCell="D20" sqref="D20:E2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2" style="16" customWidth="1"/>
    <col min="4" max="4" width="14.7109375" style="16" customWidth="1"/>
    <col min="5" max="5" width="15.140625" style="16" customWidth="1"/>
    <col min="6" max="7" width="12" style="2" customWidth="1"/>
    <col min="8" max="16384" width="9.140625" style="2"/>
  </cols>
  <sheetData>
    <row r="1" spans="1:7" x14ac:dyDescent="0.3">
      <c r="A1" s="96" t="s">
        <v>15</v>
      </c>
      <c r="B1" s="96"/>
      <c r="C1" s="96"/>
      <c r="D1" s="96"/>
      <c r="E1" s="96"/>
    </row>
    <row r="2" spans="1:7" x14ac:dyDescent="0.3">
      <c r="A2" s="96" t="s">
        <v>70</v>
      </c>
      <c r="B2" s="96"/>
      <c r="C2" s="96"/>
      <c r="D2" s="96"/>
      <c r="E2" s="96"/>
    </row>
    <row r="3" spans="1:7" x14ac:dyDescent="0.3">
      <c r="A3" s="1"/>
    </row>
    <row r="4" spans="1:7" ht="51" customHeight="1" x14ac:dyDescent="0.3">
      <c r="A4" s="102" t="s">
        <v>40</v>
      </c>
      <c r="B4" s="102"/>
      <c r="C4" s="102"/>
      <c r="D4" s="102"/>
      <c r="E4" s="102"/>
    </row>
    <row r="5" spans="1:7" ht="15.75" customHeight="1" x14ac:dyDescent="0.3">
      <c r="A5" s="98" t="s">
        <v>16</v>
      </c>
      <c r="B5" s="98"/>
      <c r="C5" s="98"/>
      <c r="D5" s="98"/>
      <c r="E5" s="98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99" t="s">
        <v>27</v>
      </c>
      <c r="B9" s="100" t="s">
        <v>18</v>
      </c>
      <c r="C9" s="101" t="s">
        <v>66</v>
      </c>
      <c r="D9" s="101"/>
      <c r="E9" s="101"/>
    </row>
    <row r="10" spans="1:7" ht="40.5" x14ac:dyDescent="0.3">
      <c r="A10" s="99"/>
      <c r="B10" s="100"/>
      <c r="C10" s="30" t="s">
        <v>19</v>
      </c>
      <c r="D10" s="30" t="s">
        <v>20</v>
      </c>
      <c r="E10" s="31" t="s">
        <v>14</v>
      </c>
    </row>
    <row r="11" spans="1:7" x14ac:dyDescent="0.3">
      <c r="A11" s="5" t="s">
        <v>21</v>
      </c>
      <c r="B11" s="6" t="s">
        <v>10</v>
      </c>
      <c r="C11" s="45">
        <v>11</v>
      </c>
      <c r="D11" s="45">
        <f>C11</f>
        <v>11</v>
      </c>
      <c r="E11" s="45">
        <v>8</v>
      </c>
    </row>
    <row r="12" spans="1:7" ht="25.5" x14ac:dyDescent="0.3">
      <c r="A12" s="9" t="s">
        <v>24</v>
      </c>
      <c r="B12" s="6" t="s">
        <v>2</v>
      </c>
      <c r="C12" s="17">
        <f>(C13-C32)/C11</f>
        <v>4059.2503063636364</v>
      </c>
      <c r="D12" s="17">
        <f t="shared" ref="D12:E12" si="0">(D13-D32)/D11</f>
        <v>4059.2503063636364</v>
      </c>
      <c r="E12" s="17">
        <f t="shared" si="0"/>
        <v>5581.4691712499998</v>
      </c>
    </row>
    <row r="13" spans="1:7" ht="25.5" x14ac:dyDescent="0.3">
      <c r="A13" s="5" t="s">
        <v>11</v>
      </c>
      <c r="B13" s="6" t="s">
        <v>2</v>
      </c>
      <c r="C13" s="42">
        <f>C15+C29+C30+C33+C31+C32</f>
        <v>69885.15337</v>
      </c>
      <c r="D13" s="42">
        <f t="shared" ref="D13:E13" si="1">D15+D29+D30+D33+D31+D32</f>
        <v>69885.15337</v>
      </c>
      <c r="E13" s="42">
        <f t="shared" si="1"/>
        <v>69885.15337</v>
      </c>
    </row>
    <row r="14" spans="1:7" x14ac:dyDescent="0.3">
      <c r="A14" s="7" t="s">
        <v>0</v>
      </c>
      <c r="B14" s="8"/>
      <c r="C14" s="17"/>
      <c r="D14" s="17">
        <f t="shared" ref="D14:E31" si="2">C14</f>
        <v>0</v>
      </c>
      <c r="E14" s="17"/>
      <c r="G14" s="16"/>
    </row>
    <row r="15" spans="1:7" ht="25.5" x14ac:dyDescent="0.3">
      <c r="A15" s="65" t="s">
        <v>12</v>
      </c>
      <c r="B15" s="66" t="s">
        <v>2</v>
      </c>
      <c r="C15" s="67">
        <f>C20+C26+C23</f>
        <v>35542.5</v>
      </c>
      <c r="D15" s="67">
        <f t="shared" ref="D15:E15" si="3">D20+D26+D23</f>
        <v>35542.5</v>
      </c>
      <c r="E15" s="67">
        <f t="shared" si="3"/>
        <v>35542.5</v>
      </c>
    </row>
    <row r="16" spans="1:7" x14ac:dyDescent="0.3">
      <c r="A16" s="7" t="s">
        <v>1</v>
      </c>
      <c r="B16" s="8"/>
      <c r="C16" s="17"/>
      <c r="D16" s="17">
        <f t="shared" si="2"/>
        <v>0</v>
      </c>
      <c r="E16" s="17"/>
    </row>
    <row r="17" spans="1:6" s="21" customFormat="1" ht="25.5" x14ac:dyDescent="0.3">
      <c r="A17" s="18" t="s">
        <v>29</v>
      </c>
      <c r="B17" s="19" t="s">
        <v>2</v>
      </c>
      <c r="C17" s="49">
        <v>1585.7</v>
      </c>
      <c r="D17" s="49">
        <f>C17</f>
        <v>1585.7</v>
      </c>
      <c r="E17" s="49">
        <f>D17</f>
        <v>1585.7</v>
      </c>
    </row>
    <row r="18" spans="1:6" s="21" customFormat="1" x14ac:dyDescent="0.3">
      <c r="A18" s="25" t="s">
        <v>4</v>
      </c>
      <c r="B18" s="26" t="s">
        <v>3</v>
      </c>
      <c r="C18" s="37">
        <v>1</v>
      </c>
      <c r="D18" s="17">
        <f t="shared" si="2"/>
        <v>1</v>
      </c>
      <c r="E18" s="43">
        <f t="shared" si="2"/>
        <v>1</v>
      </c>
      <c r="F18" s="69">
        <f>C18+C21+C24+C27</f>
        <v>15.940000000000001</v>
      </c>
    </row>
    <row r="19" spans="1:6" s="21" customFormat="1" ht="21.95" customHeight="1" x14ac:dyDescent="0.3">
      <c r="A19" s="25" t="s">
        <v>25</v>
      </c>
      <c r="B19" s="19" t="s">
        <v>26</v>
      </c>
      <c r="C19" s="32">
        <f>C17/12/C18*1000</f>
        <v>132141.66666666669</v>
      </c>
      <c r="D19" s="17">
        <f>C19</f>
        <v>132141.66666666669</v>
      </c>
      <c r="E19" s="17">
        <f>D19</f>
        <v>132141.66666666669</v>
      </c>
    </row>
    <row r="20" spans="1:6" s="21" customFormat="1" ht="25.5" x14ac:dyDescent="0.3">
      <c r="A20" s="18" t="s">
        <v>30</v>
      </c>
      <c r="B20" s="19" t="s">
        <v>2</v>
      </c>
      <c r="C20" s="49">
        <v>22025.5</v>
      </c>
      <c r="D20" s="49">
        <f>C20</f>
        <v>22025.5</v>
      </c>
      <c r="E20" s="49">
        <f>D20</f>
        <v>22025.5</v>
      </c>
    </row>
    <row r="21" spans="1:6" s="21" customFormat="1" x14ac:dyDescent="0.3">
      <c r="A21" s="25" t="s">
        <v>4</v>
      </c>
      <c r="B21" s="26" t="s">
        <v>3</v>
      </c>
      <c r="C21" s="59">
        <v>4.9400000000000004</v>
      </c>
      <c r="D21" s="43">
        <f t="shared" si="2"/>
        <v>4.9400000000000004</v>
      </c>
      <c r="E21" s="43">
        <f t="shared" si="2"/>
        <v>4.9400000000000004</v>
      </c>
    </row>
    <row r="22" spans="1:6" ht="21.95" customHeight="1" x14ac:dyDescent="0.3">
      <c r="A22" s="9" t="s">
        <v>25</v>
      </c>
      <c r="B22" s="6" t="s">
        <v>26</v>
      </c>
      <c r="C22" s="32">
        <f>C20/12/C21*1000</f>
        <v>371550.269905533</v>
      </c>
      <c r="D22" s="17">
        <f>C22</f>
        <v>371550.269905533</v>
      </c>
      <c r="E22" s="17">
        <f>D22</f>
        <v>371550.269905533</v>
      </c>
    </row>
    <row r="23" spans="1:6" ht="39" x14ac:dyDescent="0.3">
      <c r="A23" s="11" t="s">
        <v>36</v>
      </c>
      <c r="B23" s="47" t="s">
        <v>2</v>
      </c>
      <c r="C23" s="49">
        <v>1596.2</v>
      </c>
      <c r="D23" s="49">
        <f>C23</f>
        <v>1596.2</v>
      </c>
      <c r="E23" s="49">
        <f>D23</f>
        <v>1596.2</v>
      </c>
    </row>
    <row r="24" spans="1:6" x14ac:dyDescent="0.3">
      <c r="A24" s="9" t="s">
        <v>4</v>
      </c>
      <c r="B24" s="10" t="s">
        <v>3</v>
      </c>
      <c r="C24" s="37">
        <v>0.5</v>
      </c>
      <c r="D24" s="17">
        <f t="shared" si="2"/>
        <v>0.5</v>
      </c>
      <c r="E24" s="17">
        <f t="shared" si="2"/>
        <v>0.5</v>
      </c>
    </row>
    <row r="25" spans="1:6" ht="21.95" customHeight="1" x14ac:dyDescent="0.3">
      <c r="A25" s="9" t="s">
        <v>25</v>
      </c>
      <c r="B25" s="6" t="s">
        <v>26</v>
      </c>
      <c r="C25" s="32">
        <f>C23/12/C24*1000</f>
        <v>266033.33333333337</v>
      </c>
      <c r="D25" s="17">
        <f t="shared" si="2"/>
        <v>266033.33333333337</v>
      </c>
      <c r="E25" s="17">
        <f t="shared" si="2"/>
        <v>266033.33333333337</v>
      </c>
    </row>
    <row r="26" spans="1:6" ht="25.5" x14ac:dyDescent="0.3">
      <c r="A26" s="5" t="s">
        <v>23</v>
      </c>
      <c r="B26" s="47" t="s">
        <v>2</v>
      </c>
      <c r="C26" s="49">
        <v>11920.8</v>
      </c>
      <c r="D26" s="49">
        <f>C26</f>
        <v>11920.8</v>
      </c>
      <c r="E26" s="49">
        <f>D26</f>
        <v>11920.8</v>
      </c>
    </row>
    <row r="27" spans="1:6" x14ac:dyDescent="0.3">
      <c r="A27" s="9" t="s">
        <v>4</v>
      </c>
      <c r="B27" s="10" t="s">
        <v>3</v>
      </c>
      <c r="C27" s="37">
        <v>9.5</v>
      </c>
      <c r="D27" s="17">
        <f t="shared" si="2"/>
        <v>9.5</v>
      </c>
      <c r="E27" s="17">
        <f t="shared" si="2"/>
        <v>9.5</v>
      </c>
    </row>
    <row r="28" spans="1:6" ht="21.95" customHeight="1" x14ac:dyDescent="0.3">
      <c r="A28" s="9" t="s">
        <v>25</v>
      </c>
      <c r="B28" s="6" t="s">
        <v>26</v>
      </c>
      <c r="C28" s="32">
        <f>C26/12/C27*1000</f>
        <v>104568.42105263157</v>
      </c>
      <c r="D28" s="17">
        <f t="shared" si="2"/>
        <v>104568.42105263157</v>
      </c>
      <c r="E28" s="17">
        <f t="shared" si="2"/>
        <v>104568.42105263157</v>
      </c>
    </row>
    <row r="29" spans="1:6" ht="25.5" x14ac:dyDescent="0.3">
      <c r="A29" s="5" t="s">
        <v>5</v>
      </c>
      <c r="B29" s="47" t="s">
        <v>2</v>
      </c>
      <c r="C29" s="42">
        <f>C15*11.7444%</f>
        <v>4174.2533700000004</v>
      </c>
      <c r="D29" s="49">
        <f>C29</f>
        <v>4174.2533700000004</v>
      </c>
      <c r="E29" s="49">
        <f>D29</f>
        <v>4174.2533700000004</v>
      </c>
    </row>
    <row r="30" spans="1:6" ht="36.75" x14ac:dyDescent="0.3">
      <c r="A30" s="11" t="s">
        <v>6</v>
      </c>
      <c r="B30" s="6" t="s">
        <v>2</v>
      </c>
      <c r="C30" s="42">
        <v>2616</v>
      </c>
      <c r="D30" s="49">
        <f>C30</f>
        <v>2616</v>
      </c>
      <c r="E30" s="49">
        <f>D30</f>
        <v>2616</v>
      </c>
    </row>
    <row r="31" spans="1:6" ht="25.5" x14ac:dyDescent="0.3">
      <c r="A31" s="11" t="s">
        <v>7</v>
      </c>
      <c r="B31" s="6" t="s">
        <v>2</v>
      </c>
      <c r="C31" s="17">
        <v>500</v>
      </c>
      <c r="D31" s="17">
        <v>500</v>
      </c>
      <c r="E31" s="42">
        <f t="shared" si="2"/>
        <v>500</v>
      </c>
    </row>
    <row r="32" spans="1:6" ht="36.75" x14ac:dyDescent="0.3">
      <c r="A32" s="11" t="s">
        <v>8</v>
      </c>
      <c r="B32" s="6" t="s">
        <v>2</v>
      </c>
      <c r="C32" s="87">
        <v>25233.4</v>
      </c>
      <c r="D32" s="49">
        <f>C32</f>
        <v>25233.4</v>
      </c>
      <c r="E32" s="49">
        <f>D32</f>
        <v>25233.4</v>
      </c>
    </row>
    <row r="33" spans="1:5" ht="38.25" customHeight="1" x14ac:dyDescent="0.3">
      <c r="A33" s="11" t="s">
        <v>9</v>
      </c>
      <c r="B33" s="6" t="s">
        <v>2</v>
      </c>
      <c r="C33" s="42">
        <v>1819</v>
      </c>
      <c r="D33" s="49">
        <f>C33</f>
        <v>1819</v>
      </c>
      <c r="E33" s="49">
        <f>D33</f>
        <v>1819</v>
      </c>
    </row>
    <row r="34" spans="1:5" x14ac:dyDescent="0.3">
      <c r="C34" s="16">
        <f>C33+C32+C31+C30+C29+C15</f>
        <v>69885.15337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0000"/>
  </sheetPr>
  <dimension ref="A1:G34"/>
  <sheetViews>
    <sheetView topLeftCell="A4" workbookViewId="0">
      <selection activeCell="C29" sqref="C29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7" x14ac:dyDescent="0.3">
      <c r="A1" s="96" t="s">
        <v>15</v>
      </c>
      <c r="B1" s="96"/>
      <c r="C1" s="96"/>
      <c r="D1" s="96"/>
      <c r="E1" s="96"/>
    </row>
    <row r="2" spans="1:7" x14ac:dyDescent="0.3">
      <c r="A2" s="96" t="s">
        <v>70</v>
      </c>
      <c r="B2" s="96"/>
      <c r="C2" s="96"/>
      <c r="D2" s="96"/>
      <c r="E2" s="96"/>
    </row>
    <row r="3" spans="1:7" x14ac:dyDescent="0.3">
      <c r="A3" s="1"/>
    </row>
    <row r="4" spans="1:7" ht="45.75" customHeight="1" x14ac:dyDescent="0.3">
      <c r="A4" s="102" t="s">
        <v>68</v>
      </c>
      <c r="B4" s="102"/>
      <c r="C4" s="102"/>
      <c r="D4" s="102"/>
      <c r="E4" s="102"/>
    </row>
    <row r="5" spans="1:7" ht="15.75" customHeight="1" x14ac:dyDescent="0.3">
      <c r="A5" s="98" t="s">
        <v>16</v>
      </c>
      <c r="B5" s="98"/>
      <c r="C5" s="98"/>
      <c r="D5" s="98"/>
      <c r="E5" s="98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99" t="s">
        <v>27</v>
      </c>
      <c r="B9" s="100" t="s">
        <v>18</v>
      </c>
      <c r="C9" s="101" t="s">
        <v>67</v>
      </c>
      <c r="D9" s="101"/>
      <c r="E9" s="101"/>
    </row>
    <row r="10" spans="1:7" ht="40.5" x14ac:dyDescent="0.3">
      <c r="A10" s="99"/>
      <c r="B10" s="100"/>
      <c r="C10" s="14" t="s">
        <v>19</v>
      </c>
      <c r="D10" s="14" t="s">
        <v>20</v>
      </c>
      <c r="E10" s="13" t="s">
        <v>14</v>
      </c>
    </row>
    <row r="11" spans="1:7" x14ac:dyDescent="0.3">
      <c r="A11" s="5" t="s">
        <v>21</v>
      </c>
      <c r="B11" s="6" t="s">
        <v>10</v>
      </c>
      <c r="C11" s="45">
        <v>297</v>
      </c>
      <c r="D11" s="45">
        <f>C11</f>
        <v>297</v>
      </c>
      <c r="E11" s="45">
        <f>D11</f>
        <v>297</v>
      </c>
    </row>
    <row r="12" spans="1:7" ht="25.5" x14ac:dyDescent="0.3">
      <c r="A12" s="9" t="s">
        <v>24</v>
      </c>
      <c r="B12" s="6" t="s">
        <v>2</v>
      </c>
      <c r="C12" s="15">
        <f>(C13-C32)/C11</f>
        <v>211.3072962962963</v>
      </c>
      <c r="D12" s="15">
        <f>(D13-D32)/D11</f>
        <v>211.3072962962963</v>
      </c>
      <c r="E12" s="15">
        <f t="shared" ref="E12" si="0">(E13-E32)/E11</f>
        <v>211.3072962962963</v>
      </c>
    </row>
    <row r="13" spans="1:7" ht="25.5" x14ac:dyDescent="0.3">
      <c r="A13" s="5" t="s">
        <v>11</v>
      </c>
      <c r="B13" s="6" t="s">
        <v>2</v>
      </c>
      <c r="C13" s="42">
        <f>C15+C29+C30+C33+C31+C32</f>
        <v>69747.366999999998</v>
      </c>
      <c r="D13" s="42">
        <f>D15+D29+D30+D33+D31+D32</f>
        <v>69747.366999999998</v>
      </c>
      <c r="E13" s="42">
        <f t="shared" ref="E13" si="1">E15+E29+E30+E33+E31+E32</f>
        <v>69747.366999999998</v>
      </c>
    </row>
    <row r="14" spans="1:7" x14ac:dyDescent="0.3">
      <c r="A14" s="7" t="s">
        <v>0</v>
      </c>
      <c r="B14" s="8"/>
      <c r="C14" s="15"/>
      <c r="D14" s="15"/>
      <c r="E14" s="20">
        <f t="shared" ref="E14:E33" si="2">D14</f>
        <v>0</v>
      </c>
      <c r="G14" s="16"/>
    </row>
    <row r="15" spans="1:7" ht="25.5" x14ac:dyDescent="0.3">
      <c r="A15" s="65" t="s">
        <v>12</v>
      </c>
      <c r="B15" s="66" t="s">
        <v>2</v>
      </c>
      <c r="C15" s="70">
        <f>C17+C20+C23+C26</f>
        <v>46393</v>
      </c>
      <c r="D15" s="70">
        <f>D17+D20+D23+D26</f>
        <v>46393</v>
      </c>
      <c r="E15" s="70">
        <f t="shared" ref="E15" si="3">E17+E20+E23+E26</f>
        <v>46393</v>
      </c>
    </row>
    <row r="16" spans="1:7" x14ac:dyDescent="0.3">
      <c r="A16" s="7" t="s">
        <v>1</v>
      </c>
      <c r="B16" s="8"/>
      <c r="C16" s="15"/>
      <c r="D16" s="15"/>
      <c r="E16" s="20">
        <f t="shared" si="2"/>
        <v>0</v>
      </c>
    </row>
    <row r="17" spans="1:6" s="21" customFormat="1" ht="25.5" x14ac:dyDescent="0.3">
      <c r="A17" s="18" t="s">
        <v>29</v>
      </c>
      <c r="B17" s="48" t="s">
        <v>2</v>
      </c>
      <c r="C17" s="50">
        <v>5708.7</v>
      </c>
      <c r="D17" s="50">
        <v>5708.7</v>
      </c>
      <c r="E17" s="51">
        <f t="shared" si="2"/>
        <v>5708.7</v>
      </c>
    </row>
    <row r="18" spans="1:6" s="21" customFormat="1" x14ac:dyDescent="0.3">
      <c r="A18" s="25" t="s">
        <v>4</v>
      </c>
      <c r="B18" s="26" t="s">
        <v>3</v>
      </c>
      <c r="C18" s="46">
        <v>3</v>
      </c>
      <c r="D18" s="46">
        <v>3</v>
      </c>
      <c r="E18" s="60">
        <f t="shared" si="2"/>
        <v>3</v>
      </c>
      <c r="F18" s="68">
        <f>C18+C21+C24+C27</f>
        <v>33.11</v>
      </c>
    </row>
    <row r="19" spans="1:6" s="21" customFormat="1" ht="21.95" customHeight="1" x14ac:dyDescent="0.3">
      <c r="A19" s="25" t="s">
        <v>25</v>
      </c>
      <c r="B19" s="19" t="s">
        <v>26</v>
      </c>
      <c r="C19" s="15">
        <f>C17/12/C18*1000</f>
        <v>158575</v>
      </c>
      <c r="D19" s="15">
        <f>D17/12/D18*1000</f>
        <v>158575</v>
      </c>
      <c r="E19" s="20">
        <f t="shared" si="2"/>
        <v>158575</v>
      </c>
    </row>
    <row r="20" spans="1:6" s="21" customFormat="1" ht="25.5" x14ac:dyDescent="0.3">
      <c r="A20" s="18" t="s">
        <v>30</v>
      </c>
      <c r="B20" s="48" t="s">
        <v>2</v>
      </c>
      <c r="C20" s="50">
        <v>18047.400000000001</v>
      </c>
      <c r="D20" s="50">
        <v>18047.400000000001</v>
      </c>
      <c r="E20" s="49">
        <f t="shared" si="2"/>
        <v>18047.400000000001</v>
      </c>
    </row>
    <row r="21" spans="1:6" x14ac:dyDescent="0.3">
      <c r="A21" s="9" t="s">
        <v>4</v>
      </c>
      <c r="B21" s="10" t="s">
        <v>3</v>
      </c>
      <c r="C21" s="29">
        <v>12.61</v>
      </c>
      <c r="D21" s="29">
        <v>12.61</v>
      </c>
      <c r="E21" s="20">
        <f t="shared" si="2"/>
        <v>12.61</v>
      </c>
    </row>
    <row r="22" spans="1:6" ht="21.95" customHeight="1" x14ac:dyDescent="0.3">
      <c r="A22" s="9" t="s">
        <v>25</v>
      </c>
      <c r="B22" s="6" t="s">
        <v>26</v>
      </c>
      <c r="C22" s="15">
        <f>C20/12/C21*1000</f>
        <v>119266.45519429026</v>
      </c>
      <c r="D22" s="15">
        <f>D20/12/D21*1000</f>
        <v>119266.45519429026</v>
      </c>
      <c r="E22" s="20">
        <f t="shared" si="2"/>
        <v>119266.45519429026</v>
      </c>
    </row>
    <row r="23" spans="1:6" ht="39" x14ac:dyDescent="0.3">
      <c r="A23" s="11" t="s">
        <v>36</v>
      </c>
      <c r="B23" s="47" t="s">
        <v>2</v>
      </c>
      <c r="C23" s="50">
        <v>5042.8999999999996</v>
      </c>
      <c r="D23" s="50">
        <v>5042.8999999999996</v>
      </c>
      <c r="E23" s="58">
        <f t="shared" si="2"/>
        <v>5042.8999999999996</v>
      </c>
    </row>
    <row r="24" spans="1:6" x14ac:dyDescent="0.3">
      <c r="A24" s="9" t="s">
        <v>4</v>
      </c>
      <c r="B24" s="10" t="s">
        <v>3</v>
      </c>
      <c r="C24" s="46">
        <v>3</v>
      </c>
      <c r="D24" s="46">
        <v>3</v>
      </c>
      <c r="E24" s="60">
        <f t="shared" si="2"/>
        <v>3</v>
      </c>
    </row>
    <row r="25" spans="1:6" ht="21.95" customHeight="1" x14ac:dyDescent="0.3">
      <c r="A25" s="9" t="s">
        <v>25</v>
      </c>
      <c r="B25" s="6" t="s">
        <v>26</v>
      </c>
      <c r="C25" s="15">
        <f>C23/C24/12*1000</f>
        <v>140080.55555555556</v>
      </c>
      <c r="D25" s="15">
        <f>D23/D24/12*1000</f>
        <v>140080.55555555556</v>
      </c>
      <c r="E25" s="20">
        <f t="shared" si="2"/>
        <v>140080.55555555556</v>
      </c>
    </row>
    <row r="26" spans="1:6" ht="25.5" x14ac:dyDescent="0.3">
      <c r="A26" s="5" t="s">
        <v>23</v>
      </c>
      <c r="B26" s="47" t="s">
        <v>2</v>
      </c>
      <c r="C26" s="50">
        <v>17594</v>
      </c>
      <c r="D26" s="50">
        <v>17594</v>
      </c>
      <c r="E26" s="51">
        <f t="shared" si="2"/>
        <v>17594</v>
      </c>
    </row>
    <row r="27" spans="1:6" x14ac:dyDescent="0.3">
      <c r="A27" s="9" t="s">
        <v>4</v>
      </c>
      <c r="B27" s="10" t="s">
        <v>3</v>
      </c>
      <c r="C27" s="29">
        <v>14.5</v>
      </c>
      <c r="D27" s="29">
        <v>14.5</v>
      </c>
      <c r="E27" s="20">
        <f t="shared" si="2"/>
        <v>14.5</v>
      </c>
    </row>
    <row r="28" spans="1:6" ht="21.95" customHeight="1" x14ac:dyDescent="0.3">
      <c r="A28" s="9" t="s">
        <v>25</v>
      </c>
      <c r="B28" s="6" t="s">
        <v>26</v>
      </c>
      <c r="C28" s="15">
        <f>C26/12/C27*1000</f>
        <v>101114.94252873564</v>
      </c>
      <c r="D28" s="15">
        <f>D26/12/D27*1000</f>
        <v>101114.94252873564</v>
      </c>
      <c r="E28" s="20">
        <f t="shared" si="2"/>
        <v>101114.94252873564</v>
      </c>
    </row>
    <row r="29" spans="1:6" ht="25.5" x14ac:dyDescent="0.3">
      <c r="A29" s="5" t="s">
        <v>5</v>
      </c>
      <c r="B29" s="6" t="s">
        <v>2</v>
      </c>
      <c r="C29" s="55">
        <f>C15*11.9%</f>
        <v>5520.7670000000007</v>
      </c>
      <c r="D29" s="55">
        <f>D15*11.9%</f>
        <v>5520.7670000000007</v>
      </c>
      <c r="E29" s="55">
        <f>E15*11.9%</f>
        <v>5520.7670000000007</v>
      </c>
    </row>
    <row r="30" spans="1:6" ht="36.75" x14ac:dyDescent="0.3">
      <c r="A30" s="11" t="s">
        <v>6</v>
      </c>
      <c r="B30" s="6" t="s">
        <v>2</v>
      </c>
      <c r="C30" s="95">
        <v>6457</v>
      </c>
      <c r="D30" s="95">
        <v>6457</v>
      </c>
      <c r="E30" s="51">
        <f t="shared" si="2"/>
        <v>6457</v>
      </c>
    </row>
    <row r="31" spans="1:6" ht="25.5" x14ac:dyDescent="0.3">
      <c r="A31" s="11" t="s">
        <v>7</v>
      </c>
      <c r="B31" s="6" t="s">
        <v>2</v>
      </c>
      <c r="C31" s="95">
        <v>1508.5</v>
      </c>
      <c r="D31" s="95">
        <v>1508.5</v>
      </c>
      <c r="E31" s="20">
        <f t="shared" si="2"/>
        <v>1508.5</v>
      </c>
    </row>
    <row r="32" spans="1:6" ht="36.75" x14ac:dyDescent="0.3">
      <c r="A32" s="11" t="s">
        <v>8</v>
      </c>
      <c r="B32" s="6" t="s">
        <v>2</v>
      </c>
      <c r="C32" s="95">
        <v>6989.1</v>
      </c>
      <c r="D32" s="95">
        <v>6989.1</v>
      </c>
      <c r="E32" s="95">
        <v>6989.1</v>
      </c>
    </row>
    <row r="33" spans="1:5" ht="38.25" customHeight="1" x14ac:dyDescent="0.3">
      <c r="A33" s="11" t="s">
        <v>9</v>
      </c>
      <c r="B33" s="6" t="s">
        <v>2</v>
      </c>
      <c r="C33" s="50">
        <v>2879</v>
      </c>
      <c r="D33" s="50">
        <v>2879</v>
      </c>
      <c r="E33" s="51">
        <f t="shared" si="2"/>
        <v>2879</v>
      </c>
    </row>
    <row r="34" spans="1:5" x14ac:dyDescent="0.3">
      <c r="C34" s="16">
        <f>C33+C32+C31+C30+C29+C15</f>
        <v>69747.366999999998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39370078740157483" right="0" top="0" bottom="0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G33"/>
  <sheetViews>
    <sheetView topLeftCell="A4" workbookViewId="0">
      <selection activeCell="D17" sqref="D17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4.140625" style="16" customWidth="1"/>
    <col min="6" max="7" width="12" style="2" customWidth="1"/>
    <col min="8" max="16384" width="9.140625" style="2"/>
  </cols>
  <sheetData>
    <row r="1" spans="1:7" x14ac:dyDescent="0.3">
      <c r="A1" s="96" t="s">
        <v>15</v>
      </c>
      <c r="B1" s="96"/>
      <c r="C1" s="96"/>
      <c r="D1" s="96"/>
      <c r="E1" s="96"/>
    </row>
    <row r="2" spans="1:7" x14ac:dyDescent="0.3">
      <c r="A2" s="96" t="s">
        <v>39</v>
      </c>
      <c r="B2" s="96"/>
      <c r="C2" s="96"/>
      <c r="D2" s="96"/>
      <c r="E2" s="96"/>
    </row>
    <row r="3" spans="1:7" x14ac:dyDescent="0.3">
      <c r="A3" s="1"/>
    </row>
    <row r="4" spans="1:7" ht="44.25" customHeight="1" x14ac:dyDescent="0.3">
      <c r="A4" s="102" t="s">
        <v>34</v>
      </c>
      <c r="B4" s="102"/>
      <c r="C4" s="102"/>
      <c r="D4" s="102"/>
      <c r="E4" s="102"/>
    </row>
    <row r="5" spans="1:7" ht="15.75" customHeight="1" x14ac:dyDescent="0.3">
      <c r="A5" s="98" t="s">
        <v>16</v>
      </c>
      <c r="B5" s="98"/>
      <c r="C5" s="98"/>
      <c r="D5" s="98"/>
      <c r="E5" s="98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99" t="s">
        <v>27</v>
      </c>
      <c r="B9" s="100" t="s">
        <v>18</v>
      </c>
      <c r="C9" s="101" t="s">
        <v>38</v>
      </c>
      <c r="D9" s="101"/>
      <c r="E9" s="101"/>
    </row>
    <row r="10" spans="1:7" ht="40.5" x14ac:dyDescent="0.3">
      <c r="A10" s="99"/>
      <c r="B10" s="100"/>
      <c r="C10" s="30" t="s">
        <v>19</v>
      </c>
      <c r="D10" s="30" t="s">
        <v>20</v>
      </c>
      <c r="E10" s="31" t="s">
        <v>14</v>
      </c>
    </row>
    <row r="11" spans="1:7" x14ac:dyDescent="0.3">
      <c r="A11" s="5" t="s">
        <v>21</v>
      </c>
      <c r="B11" s="6" t="s">
        <v>10</v>
      </c>
      <c r="C11" s="44"/>
      <c r="D11" s="44"/>
      <c r="E11" s="44"/>
      <c r="F11" s="21"/>
    </row>
    <row r="12" spans="1:7" ht="25.5" x14ac:dyDescent="0.3">
      <c r="A12" s="9" t="s">
        <v>24</v>
      </c>
      <c r="B12" s="6" t="s">
        <v>2</v>
      </c>
      <c r="C12" s="32" t="e">
        <f>(C13-C32)/C11</f>
        <v>#DIV/0!</v>
      </c>
      <c r="D12" s="32" t="e">
        <f t="shared" ref="D12:E33" si="0">C12</f>
        <v>#DIV/0!</v>
      </c>
      <c r="E12" s="32" t="e">
        <f t="shared" si="0"/>
        <v>#DIV/0!</v>
      </c>
      <c r="F12" s="21"/>
    </row>
    <row r="13" spans="1:7" ht="25.5" x14ac:dyDescent="0.3">
      <c r="A13" s="5" t="s">
        <v>11</v>
      </c>
      <c r="B13" s="6" t="s">
        <v>2</v>
      </c>
      <c r="C13" s="42"/>
      <c r="D13" s="49">
        <f t="shared" si="0"/>
        <v>0</v>
      </c>
      <c r="E13" s="49">
        <f t="shared" si="0"/>
        <v>0</v>
      </c>
      <c r="F13" s="21"/>
    </row>
    <row r="14" spans="1:7" x14ac:dyDescent="0.3">
      <c r="A14" s="7" t="s">
        <v>0</v>
      </c>
      <c r="B14" s="8"/>
      <c r="C14" s="32">
        <v>0</v>
      </c>
      <c r="D14" s="32">
        <f t="shared" si="0"/>
        <v>0</v>
      </c>
      <c r="E14" s="32">
        <f t="shared" si="0"/>
        <v>0</v>
      </c>
      <c r="F14" s="21"/>
      <c r="G14" s="16"/>
    </row>
    <row r="15" spans="1:7" ht="25.5" x14ac:dyDescent="0.3">
      <c r="A15" s="5" t="s">
        <v>12</v>
      </c>
      <c r="B15" s="6" t="s">
        <v>2</v>
      </c>
      <c r="C15" s="42">
        <f>C17+C20+C23+C26</f>
        <v>0</v>
      </c>
      <c r="D15" s="49">
        <f t="shared" si="0"/>
        <v>0</v>
      </c>
      <c r="E15" s="49">
        <f t="shared" si="0"/>
        <v>0</v>
      </c>
      <c r="F15" s="21"/>
    </row>
    <row r="16" spans="1:7" x14ac:dyDescent="0.3">
      <c r="A16" s="7" t="s">
        <v>1</v>
      </c>
      <c r="B16" s="8"/>
      <c r="C16" s="32">
        <v>0</v>
      </c>
      <c r="D16" s="32">
        <f t="shared" si="0"/>
        <v>0</v>
      </c>
      <c r="E16" s="32">
        <f t="shared" si="0"/>
        <v>0</v>
      </c>
      <c r="F16" s="21"/>
    </row>
    <row r="17" spans="1:6" s="21" customFormat="1" ht="25.5" x14ac:dyDescent="0.3">
      <c r="A17" s="18" t="s">
        <v>29</v>
      </c>
      <c r="B17" s="19" t="s">
        <v>2</v>
      </c>
      <c r="C17" s="49"/>
      <c r="D17" s="49">
        <f t="shared" si="0"/>
        <v>0</v>
      </c>
      <c r="E17" s="49">
        <f t="shared" si="0"/>
        <v>0</v>
      </c>
    </row>
    <row r="18" spans="1:6" s="21" customFormat="1" x14ac:dyDescent="0.3">
      <c r="A18" s="25" t="s">
        <v>4</v>
      </c>
      <c r="B18" s="26" t="s">
        <v>3</v>
      </c>
      <c r="C18" s="32"/>
      <c r="D18" s="32"/>
      <c r="E18" s="32"/>
    </row>
    <row r="19" spans="1:6" s="21" customFormat="1" ht="21.95" customHeight="1" x14ac:dyDescent="0.3">
      <c r="A19" s="25" t="s">
        <v>25</v>
      </c>
      <c r="B19" s="19" t="s">
        <v>26</v>
      </c>
      <c r="C19" s="32" t="e">
        <f>C17/C18/12*1000+200</f>
        <v>#DIV/0!</v>
      </c>
      <c r="D19" s="32" t="e">
        <f t="shared" si="0"/>
        <v>#DIV/0!</v>
      </c>
      <c r="E19" s="32" t="e">
        <f t="shared" si="0"/>
        <v>#DIV/0!</v>
      </c>
    </row>
    <row r="20" spans="1:6" s="21" customFormat="1" ht="25.5" x14ac:dyDescent="0.3">
      <c r="A20" s="18" t="s">
        <v>30</v>
      </c>
      <c r="B20" s="19" t="s">
        <v>2</v>
      </c>
      <c r="C20" s="49"/>
      <c r="D20" s="49">
        <f t="shared" si="0"/>
        <v>0</v>
      </c>
      <c r="E20" s="49">
        <f t="shared" si="0"/>
        <v>0</v>
      </c>
    </row>
    <row r="21" spans="1:6" x14ac:dyDescent="0.3">
      <c r="A21" s="9" t="s">
        <v>4</v>
      </c>
      <c r="B21" s="10" t="s">
        <v>3</v>
      </c>
      <c r="C21" s="32"/>
      <c r="D21" s="32"/>
      <c r="E21" s="32"/>
      <c r="F21" s="21"/>
    </row>
    <row r="22" spans="1:6" ht="21.95" customHeight="1" x14ac:dyDescent="0.3">
      <c r="A22" s="9" t="s">
        <v>25</v>
      </c>
      <c r="B22" s="6" t="s">
        <v>26</v>
      </c>
      <c r="C22" s="32" t="e">
        <f>C20/12/C21*1000</f>
        <v>#DIV/0!</v>
      </c>
      <c r="D22" s="32" t="e">
        <f t="shared" si="0"/>
        <v>#DIV/0!</v>
      </c>
      <c r="E22" s="32" t="e">
        <f t="shared" si="0"/>
        <v>#DIV/0!</v>
      </c>
      <c r="F22" s="21"/>
    </row>
    <row r="23" spans="1:6" ht="39" x14ac:dyDescent="0.3">
      <c r="A23" s="11" t="s">
        <v>36</v>
      </c>
      <c r="B23" s="6" t="s">
        <v>2</v>
      </c>
      <c r="C23" s="49"/>
      <c r="D23" s="49">
        <f t="shared" si="0"/>
        <v>0</v>
      </c>
      <c r="E23" s="49">
        <f t="shared" si="0"/>
        <v>0</v>
      </c>
      <c r="F23" s="21"/>
    </row>
    <row r="24" spans="1:6" x14ac:dyDescent="0.3">
      <c r="A24" s="9" t="s">
        <v>4</v>
      </c>
      <c r="B24" s="10" t="s">
        <v>3</v>
      </c>
      <c r="C24" s="32"/>
      <c r="D24" s="32"/>
      <c r="E24" s="32"/>
    </row>
    <row r="25" spans="1:6" ht="21.95" customHeight="1" x14ac:dyDescent="0.3">
      <c r="A25" s="9" t="s">
        <v>25</v>
      </c>
      <c r="B25" s="6" t="s">
        <v>26</v>
      </c>
      <c r="C25" s="32" t="e">
        <f>C23/C24/12*1000</f>
        <v>#DIV/0!</v>
      </c>
      <c r="D25" s="32" t="e">
        <f t="shared" si="0"/>
        <v>#DIV/0!</v>
      </c>
      <c r="E25" s="32" t="e">
        <f t="shared" si="0"/>
        <v>#DIV/0!</v>
      </c>
    </row>
    <row r="26" spans="1:6" ht="25.5" x14ac:dyDescent="0.3">
      <c r="A26" s="5" t="s">
        <v>23</v>
      </c>
      <c r="B26" s="6" t="s">
        <v>2</v>
      </c>
      <c r="C26" s="49"/>
      <c r="D26" s="49">
        <f t="shared" si="0"/>
        <v>0</v>
      </c>
      <c r="E26" s="49">
        <f t="shared" si="0"/>
        <v>0</v>
      </c>
    </row>
    <row r="27" spans="1:6" x14ac:dyDescent="0.3">
      <c r="A27" s="9" t="s">
        <v>4</v>
      </c>
      <c r="B27" s="10" t="s">
        <v>3</v>
      </c>
      <c r="C27" s="32"/>
      <c r="D27" s="32"/>
      <c r="E27" s="32"/>
    </row>
    <row r="28" spans="1:6" ht="21.95" customHeight="1" x14ac:dyDescent="0.3">
      <c r="A28" s="9" t="s">
        <v>25</v>
      </c>
      <c r="B28" s="6" t="s">
        <v>26</v>
      </c>
      <c r="C28" s="32" t="e">
        <f>C26/12/C27*1000</f>
        <v>#DIV/0!</v>
      </c>
      <c r="D28" s="32" t="e">
        <f t="shared" si="0"/>
        <v>#DIV/0!</v>
      </c>
      <c r="E28" s="32" t="e">
        <f t="shared" si="0"/>
        <v>#DIV/0!</v>
      </c>
    </row>
    <row r="29" spans="1:6" ht="25.5" x14ac:dyDescent="0.3">
      <c r="A29" s="5" t="s">
        <v>5</v>
      </c>
      <c r="B29" s="6" t="s">
        <v>2</v>
      </c>
      <c r="C29" s="42"/>
      <c r="D29" s="42">
        <f t="shared" si="0"/>
        <v>0</v>
      </c>
      <c r="E29" s="42">
        <f t="shared" si="0"/>
        <v>0</v>
      </c>
    </row>
    <row r="30" spans="1:6" ht="36.75" x14ac:dyDescent="0.3">
      <c r="A30" s="11" t="s">
        <v>6</v>
      </c>
      <c r="B30" s="6" t="s">
        <v>2</v>
      </c>
      <c r="C30" s="49"/>
      <c r="D30" s="49">
        <f t="shared" si="0"/>
        <v>0</v>
      </c>
      <c r="E30" s="49">
        <f t="shared" si="0"/>
        <v>0</v>
      </c>
    </row>
    <row r="31" spans="1:6" ht="25.5" x14ac:dyDescent="0.3">
      <c r="A31" s="11" t="s">
        <v>7</v>
      </c>
      <c r="B31" s="6" t="s">
        <v>2</v>
      </c>
      <c r="C31" s="49"/>
      <c r="D31" s="49">
        <f t="shared" si="0"/>
        <v>0</v>
      </c>
      <c r="E31" s="49">
        <f t="shared" si="0"/>
        <v>0</v>
      </c>
    </row>
    <row r="32" spans="1:6" ht="36.75" x14ac:dyDescent="0.3">
      <c r="A32" s="11" t="s">
        <v>8</v>
      </c>
      <c r="B32" s="6" t="s">
        <v>2</v>
      </c>
      <c r="C32" s="42"/>
      <c r="D32" s="49">
        <f t="shared" si="0"/>
        <v>0</v>
      </c>
      <c r="E32" s="49">
        <f t="shared" si="0"/>
        <v>0</v>
      </c>
    </row>
    <row r="33" spans="1:5" ht="38.25" customHeight="1" x14ac:dyDescent="0.3">
      <c r="A33" s="11" t="s">
        <v>9</v>
      </c>
      <c r="B33" s="6" t="s">
        <v>2</v>
      </c>
      <c r="C33" s="42"/>
      <c r="D33" s="49">
        <f t="shared" si="0"/>
        <v>0</v>
      </c>
      <c r="E33" s="49">
        <f t="shared" si="0"/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G34"/>
  <sheetViews>
    <sheetView topLeftCell="A9" workbookViewId="0">
      <pane xSplit="2" ySplit="5" topLeftCell="C29" activePane="bottomRight" state="frozen"/>
      <selection activeCell="A9" sqref="A9"/>
      <selection pane="topRight" activeCell="C9" sqref="C9"/>
      <selection pane="bottomLeft" activeCell="A14" sqref="A14"/>
      <selection pane="bottomRight" activeCell="C32" sqref="C3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4.5703125" style="16" customWidth="1"/>
    <col min="4" max="4" width="12" style="16" customWidth="1"/>
    <col min="5" max="5" width="12" style="38" customWidth="1"/>
    <col min="6" max="7" width="12" style="2" customWidth="1"/>
    <col min="8" max="16384" width="9.140625" style="2"/>
  </cols>
  <sheetData>
    <row r="1" spans="1:7" x14ac:dyDescent="0.3">
      <c r="A1" s="96" t="s">
        <v>15</v>
      </c>
      <c r="B1" s="96"/>
      <c r="C1" s="96"/>
      <c r="D1" s="96"/>
      <c r="E1" s="96"/>
    </row>
    <row r="2" spans="1:7" x14ac:dyDescent="0.3">
      <c r="A2" s="96" t="s">
        <v>70</v>
      </c>
      <c r="B2" s="96"/>
      <c r="C2" s="96"/>
      <c r="D2" s="96"/>
      <c r="E2" s="96"/>
    </row>
    <row r="3" spans="1:7" x14ac:dyDescent="0.3">
      <c r="A3" s="1"/>
    </row>
    <row r="4" spans="1:7" ht="55.5" customHeight="1" x14ac:dyDescent="0.3">
      <c r="A4" s="102" t="s">
        <v>63</v>
      </c>
      <c r="B4" s="102"/>
      <c r="C4" s="102"/>
      <c r="D4" s="102"/>
      <c r="E4" s="102"/>
    </row>
    <row r="5" spans="1:7" ht="15.75" customHeight="1" x14ac:dyDescent="0.3">
      <c r="A5" s="98" t="s">
        <v>16</v>
      </c>
      <c r="B5" s="98"/>
      <c r="C5" s="98"/>
      <c r="D5" s="98"/>
      <c r="E5" s="98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99" t="s">
        <v>27</v>
      </c>
      <c r="B9" s="100" t="s">
        <v>18</v>
      </c>
      <c r="C9" s="101" t="s">
        <v>67</v>
      </c>
      <c r="D9" s="101"/>
      <c r="E9" s="101"/>
    </row>
    <row r="10" spans="1:7" ht="40.5" x14ac:dyDescent="0.3">
      <c r="A10" s="99"/>
      <c r="B10" s="100"/>
      <c r="C10" s="30" t="s">
        <v>19</v>
      </c>
      <c r="D10" s="30" t="s">
        <v>20</v>
      </c>
      <c r="E10" s="31" t="s">
        <v>14</v>
      </c>
    </row>
    <row r="11" spans="1:7" x14ac:dyDescent="0.3">
      <c r="A11" s="5" t="s">
        <v>21</v>
      </c>
      <c r="B11" s="6" t="s">
        <v>10</v>
      </c>
      <c r="C11" s="45">
        <v>198</v>
      </c>
      <c r="D11" s="45">
        <f>C11</f>
        <v>198</v>
      </c>
      <c r="E11" s="45">
        <v>193</v>
      </c>
    </row>
    <row r="12" spans="1:7" ht="25.5" x14ac:dyDescent="0.3">
      <c r="A12" s="9" t="s">
        <v>24</v>
      </c>
      <c r="B12" s="6" t="s">
        <v>2</v>
      </c>
      <c r="C12" s="17">
        <f>(C13-C32)/C11</f>
        <v>1523.531359470707</v>
      </c>
      <c r="D12" s="17">
        <f>(D13-D32)/D11</f>
        <v>1523.531359470707</v>
      </c>
      <c r="E12" s="17">
        <f t="shared" ref="E12" si="0">(E13-E32)/E11</f>
        <v>1563.0010838093262</v>
      </c>
    </row>
    <row r="13" spans="1:7" ht="25.5" x14ac:dyDescent="0.3">
      <c r="A13" s="84" t="s">
        <v>11</v>
      </c>
      <c r="B13" s="85" t="s">
        <v>2</v>
      </c>
      <c r="C13" s="86">
        <f>C15+C29+C30+C33+C31+C32</f>
        <v>320895.20917519997</v>
      </c>
      <c r="D13" s="86">
        <f>D15+D29+D30+D33+D31+D32</f>
        <v>320895.20917519997</v>
      </c>
      <c r="E13" s="86">
        <f t="shared" ref="E13" si="1">E15+E29+E30+E33+E31+E32</f>
        <v>320895.20917519997</v>
      </c>
    </row>
    <row r="14" spans="1:7" x14ac:dyDescent="0.3">
      <c r="A14" s="7" t="s">
        <v>0</v>
      </c>
      <c r="B14" s="8"/>
      <c r="C14" s="17">
        <v>0</v>
      </c>
      <c r="D14" s="32">
        <f t="shared" ref="D14:E29" si="2">C14</f>
        <v>0</v>
      </c>
      <c r="E14" s="32">
        <f t="shared" ref="E14" si="3">D14</f>
        <v>0</v>
      </c>
      <c r="G14" s="16"/>
    </row>
    <row r="15" spans="1:7" ht="25.5" x14ac:dyDescent="0.3">
      <c r="A15" s="65" t="s">
        <v>12</v>
      </c>
      <c r="B15" s="66" t="s">
        <v>2</v>
      </c>
      <c r="C15" s="67">
        <f>C17+C20+C23+C26</f>
        <v>237005.8</v>
      </c>
      <c r="D15" s="67">
        <f t="shared" ref="D15:E15" si="4">D17+D20+D23+D26</f>
        <v>237005.8</v>
      </c>
      <c r="E15" s="67">
        <f t="shared" si="4"/>
        <v>237005.8</v>
      </c>
    </row>
    <row r="16" spans="1:7" x14ac:dyDescent="0.3">
      <c r="A16" s="7" t="s">
        <v>1</v>
      </c>
      <c r="B16" s="8"/>
      <c r="C16" s="17">
        <v>0</v>
      </c>
      <c r="D16" s="32">
        <f t="shared" si="2"/>
        <v>0</v>
      </c>
      <c r="E16" s="32">
        <f t="shared" ref="E16" si="5">D16</f>
        <v>0</v>
      </c>
    </row>
    <row r="17" spans="1:7" s="21" customFormat="1" ht="25.5" x14ac:dyDescent="0.3">
      <c r="A17" s="18" t="s">
        <v>29</v>
      </c>
      <c r="B17" s="48" t="s">
        <v>2</v>
      </c>
      <c r="C17" s="49">
        <v>24041</v>
      </c>
      <c r="D17" s="49">
        <f t="shared" si="2"/>
        <v>24041</v>
      </c>
      <c r="E17" s="49">
        <f t="shared" si="2"/>
        <v>24041</v>
      </c>
    </row>
    <row r="18" spans="1:7" s="21" customFormat="1" x14ac:dyDescent="0.3">
      <c r="A18" s="25" t="s">
        <v>4</v>
      </c>
      <c r="B18" s="26" t="s">
        <v>3</v>
      </c>
      <c r="C18" s="37">
        <v>6</v>
      </c>
      <c r="D18" s="32">
        <f t="shared" si="2"/>
        <v>6</v>
      </c>
      <c r="E18" s="32">
        <f t="shared" ref="E18" si="6">D18</f>
        <v>6</v>
      </c>
      <c r="F18" s="69">
        <f>C18+C21+C24+C27</f>
        <v>76.25</v>
      </c>
    </row>
    <row r="19" spans="1:7" s="21" customFormat="1" ht="21.95" customHeight="1" x14ac:dyDescent="0.3">
      <c r="A19" s="25" t="s">
        <v>25</v>
      </c>
      <c r="B19" s="19" t="s">
        <v>26</v>
      </c>
      <c r="C19" s="32">
        <f>C17/C18/12*1000+200</f>
        <v>334102.77777777775</v>
      </c>
      <c r="D19" s="32">
        <f t="shared" si="2"/>
        <v>334102.77777777775</v>
      </c>
      <c r="E19" s="32">
        <f t="shared" ref="E19" si="7">D19</f>
        <v>334102.77777777775</v>
      </c>
      <c r="G19" s="28"/>
    </row>
    <row r="20" spans="1:7" s="21" customFormat="1" ht="25.5" x14ac:dyDescent="0.3">
      <c r="A20" s="18" t="s">
        <v>30</v>
      </c>
      <c r="B20" s="48" t="s">
        <v>2</v>
      </c>
      <c r="C20" s="49">
        <v>165343.6</v>
      </c>
      <c r="D20" s="49">
        <f t="shared" si="2"/>
        <v>165343.6</v>
      </c>
      <c r="E20" s="49">
        <f t="shared" si="2"/>
        <v>165343.6</v>
      </c>
    </row>
    <row r="21" spans="1:7" s="21" customFormat="1" x14ac:dyDescent="0.3">
      <c r="A21" s="25" t="s">
        <v>4</v>
      </c>
      <c r="B21" s="26" t="s">
        <v>3</v>
      </c>
      <c r="C21" s="59">
        <v>40.75</v>
      </c>
      <c r="D21" s="32">
        <f t="shared" si="2"/>
        <v>40.75</v>
      </c>
      <c r="E21" s="32">
        <f t="shared" ref="E21" si="8">D21</f>
        <v>40.75</v>
      </c>
    </row>
    <row r="22" spans="1:7" ht="21.95" customHeight="1" x14ac:dyDescent="0.3">
      <c r="A22" s="9" t="s">
        <v>25</v>
      </c>
      <c r="B22" s="6" t="s">
        <v>26</v>
      </c>
      <c r="C22" s="32">
        <f>C20/12/C21*1000</f>
        <v>338125.97137014312</v>
      </c>
      <c r="D22" s="32">
        <f t="shared" si="2"/>
        <v>338125.97137014312</v>
      </c>
      <c r="E22" s="32">
        <f t="shared" ref="E22" si="9">D22</f>
        <v>338125.97137014312</v>
      </c>
    </row>
    <row r="23" spans="1:7" ht="39" x14ac:dyDescent="0.3">
      <c r="A23" s="11" t="s">
        <v>36</v>
      </c>
      <c r="B23" s="47" t="s">
        <v>2</v>
      </c>
      <c r="C23" s="49">
        <v>24169.8</v>
      </c>
      <c r="D23" s="49">
        <f t="shared" si="2"/>
        <v>24169.8</v>
      </c>
      <c r="E23" s="49">
        <f t="shared" si="2"/>
        <v>24169.8</v>
      </c>
    </row>
    <row r="24" spans="1:7" x14ac:dyDescent="0.3">
      <c r="A24" s="9" t="s">
        <v>4</v>
      </c>
      <c r="B24" s="10" t="s">
        <v>3</v>
      </c>
      <c r="C24" s="37">
        <v>8.5</v>
      </c>
      <c r="D24" s="32">
        <f t="shared" si="2"/>
        <v>8.5</v>
      </c>
      <c r="E24" s="32">
        <f t="shared" ref="E24" si="10">D24</f>
        <v>8.5</v>
      </c>
    </row>
    <row r="25" spans="1:7" ht="21.95" customHeight="1" x14ac:dyDescent="0.3">
      <c r="A25" s="9" t="s">
        <v>25</v>
      </c>
      <c r="B25" s="6" t="s">
        <v>26</v>
      </c>
      <c r="C25" s="32">
        <f>C23/C24/12*1000</f>
        <v>236958.82352941178</v>
      </c>
      <c r="D25" s="32">
        <f t="shared" si="2"/>
        <v>236958.82352941178</v>
      </c>
      <c r="E25" s="32">
        <f t="shared" ref="E25" si="11">D25</f>
        <v>236958.82352941178</v>
      </c>
    </row>
    <row r="26" spans="1:7" ht="25.5" x14ac:dyDescent="0.3">
      <c r="A26" s="5" t="s">
        <v>23</v>
      </c>
      <c r="B26" s="47" t="s">
        <v>2</v>
      </c>
      <c r="C26" s="49">
        <v>23451.4</v>
      </c>
      <c r="D26" s="49">
        <f t="shared" si="2"/>
        <v>23451.4</v>
      </c>
      <c r="E26" s="49">
        <f t="shared" si="2"/>
        <v>23451.4</v>
      </c>
    </row>
    <row r="27" spans="1:7" x14ac:dyDescent="0.3">
      <c r="A27" s="9" t="s">
        <v>4</v>
      </c>
      <c r="B27" s="10" t="s">
        <v>3</v>
      </c>
      <c r="C27" s="37">
        <v>21</v>
      </c>
      <c r="D27" s="32">
        <f t="shared" si="2"/>
        <v>21</v>
      </c>
      <c r="E27" s="32">
        <f t="shared" ref="E27" si="12">D27</f>
        <v>21</v>
      </c>
    </row>
    <row r="28" spans="1:7" ht="21.95" customHeight="1" x14ac:dyDescent="0.3">
      <c r="A28" s="9" t="s">
        <v>25</v>
      </c>
      <c r="B28" s="6" t="s">
        <v>26</v>
      </c>
      <c r="C28" s="32">
        <f>C26/12/C27*1000</f>
        <v>93061.111111111124</v>
      </c>
      <c r="D28" s="32">
        <f t="shared" si="2"/>
        <v>93061.111111111124</v>
      </c>
      <c r="E28" s="32">
        <f t="shared" ref="E28" si="13">D28</f>
        <v>93061.111111111124</v>
      </c>
    </row>
    <row r="29" spans="1:7" ht="25.5" x14ac:dyDescent="0.3">
      <c r="A29" s="5" t="s">
        <v>5</v>
      </c>
      <c r="B29" s="6" t="s">
        <v>2</v>
      </c>
      <c r="C29" s="42">
        <f>C15*11.7444%</f>
        <v>27834.909175199999</v>
      </c>
      <c r="D29" s="49">
        <f t="shared" si="2"/>
        <v>27834.909175199999</v>
      </c>
      <c r="E29" s="49">
        <f t="shared" si="2"/>
        <v>27834.909175199999</v>
      </c>
    </row>
    <row r="30" spans="1:7" ht="36.75" x14ac:dyDescent="0.3">
      <c r="A30" s="11" t="s">
        <v>6</v>
      </c>
      <c r="B30" s="6" t="s">
        <v>2</v>
      </c>
      <c r="C30" s="49">
        <v>9243</v>
      </c>
      <c r="D30" s="49">
        <f t="shared" ref="D30:E33" si="14">C30</f>
        <v>9243</v>
      </c>
      <c r="E30" s="49">
        <f t="shared" si="14"/>
        <v>9243</v>
      </c>
    </row>
    <row r="31" spans="1:7" ht="25.5" x14ac:dyDescent="0.3">
      <c r="A31" s="11" t="s">
        <v>7</v>
      </c>
      <c r="B31" s="6" t="s">
        <v>2</v>
      </c>
      <c r="C31" s="42">
        <v>10838.5</v>
      </c>
      <c r="D31" s="49">
        <f t="shared" si="14"/>
        <v>10838.5</v>
      </c>
      <c r="E31" s="49">
        <f t="shared" si="14"/>
        <v>10838.5</v>
      </c>
    </row>
    <row r="32" spans="1:7" ht="36.75" x14ac:dyDescent="0.3">
      <c r="A32" s="11" t="s">
        <v>8</v>
      </c>
      <c r="B32" s="6" t="s">
        <v>2</v>
      </c>
      <c r="C32" s="42">
        <v>19236</v>
      </c>
      <c r="D32" s="49">
        <f t="shared" si="14"/>
        <v>19236</v>
      </c>
      <c r="E32" s="49">
        <f t="shared" si="14"/>
        <v>19236</v>
      </c>
    </row>
    <row r="33" spans="1:5" ht="38.25" customHeight="1" x14ac:dyDescent="0.3">
      <c r="A33" s="11" t="s">
        <v>9</v>
      </c>
      <c r="B33" s="6" t="s">
        <v>2</v>
      </c>
      <c r="C33" s="42">
        <v>16737</v>
      </c>
      <c r="D33" s="49">
        <f t="shared" si="14"/>
        <v>16737</v>
      </c>
      <c r="E33" s="49">
        <f t="shared" si="14"/>
        <v>16737</v>
      </c>
    </row>
    <row r="34" spans="1:5" x14ac:dyDescent="0.3">
      <c r="C34" s="16">
        <f>C33+C32+C31+C30+C29+C15</f>
        <v>320895.20917519997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G34"/>
  <sheetViews>
    <sheetView topLeftCell="A8" workbookViewId="0">
      <pane xSplit="2" ySplit="6" topLeftCell="C29" activePane="bottomRight" state="frozen"/>
      <selection activeCell="A8" sqref="A8"/>
      <selection pane="topRight" activeCell="C8" sqref="C8"/>
      <selection pane="bottomLeft" activeCell="A14" sqref="A14"/>
      <selection pane="bottomRight" activeCell="C30" sqref="C3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3.7109375" style="16" customWidth="1"/>
    <col min="4" max="5" width="12" style="16" customWidth="1"/>
    <col min="6" max="7" width="12" style="2" customWidth="1"/>
    <col min="8" max="16384" width="9.140625" style="2"/>
  </cols>
  <sheetData>
    <row r="1" spans="1:7" x14ac:dyDescent="0.3">
      <c r="A1" s="96" t="s">
        <v>15</v>
      </c>
      <c r="B1" s="96"/>
      <c r="C1" s="96"/>
      <c r="D1" s="96"/>
      <c r="E1" s="96"/>
    </row>
    <row r="2" spans="1:7" x14ac:dyDescent="0.3">
      <c r="A2" s="96" t="s">
        <v>70</v>
      </c>
      <c r="B2" s="96"/>
      <c r="C2" s="96"/>
      <c r="D2" s="96"/>
      <c r="E2" s="96"/>
    </row>
    <row r="3" spans="1:7" x14ac:dyDescent="0.3">
      <c r="A3" s="1"/>
    </row>
    <row r="4" spans="1:7" ht="46.5" customHeight="1" x14ac:dyDescent="0.3">
      <c r="A4" s="102" t="s">
        <v>62</v>
      </c>
      <c r="B4" s="102"/>
      <c r="C4" s="102"/>
      <c r="D4" s="102"/>
      <c r="E4" s="102"/>
    </row>
    <row r="5" spans="1:7" ht="15.75" customHeight="1" x14ac:dyDescent="0.3">
      <c r="A5" s="98" t="s">
        <v>16</v>
      </c>
      <c r="B5" s="98"/>
      <c r="C5" s="98"/>
      <c r="D5" s="98"/>
      <c r="E5" s="98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99" t="s">
        <v>27</v>
      </c>
      <c r="B9" s="100" t="s">
        <v>18</v>
      </c>
      <c r="C9" s="101" t="s">
        <v>67</v>
      </c>
      <c r="D9" s="101"/>
      <c r="E9" s="101"/>
    </row>
    <row r="10" spans="1:7" ht="40.5" x14ac:dyDescent="0.3">
      <c r="A10" s="99"/>
      <c r="B10" s="100"/>
      <c r="C10" s="30" t="s">
        <v>19</v>
      </c>
      <c r="D10" s="30" t="s">
        <v>20</v>
      </c>
      <c r="E10" s="31" t="s">
        <v>14</v>
      </c>
    </row>
    <row r="11" spans="1:7" x14ac:dyDescent="0.3">
      <c r="A11" s="5" t="s">
        <v>21</v>
      </c>
      <c r="B11" s="6" t="s">
        <v>10</v>
      </c>
      <c r="C11" s="45">
        <v>241</v>
      </c>
      <c r="D11" s="45">
        <f>C11</f>
        <v>241</v>
      </c>
      <c r="E11" s="45">
        <v>230</v>
      </c>
    </row>
    <row r="12" spans="1:7" ht="25.5" x14ac:dyDescent="0.3">
      <c r="A12" s="9" t="s">
        <v>24</v>
      </c>
      <c r="B12" s="6" t="s">
        <v>2</v>
      </c>
      <c r="C12" s="17">
        <f>(C13-C32)/C11</f>
        <v>1251.4019569435686</v>
      </c>
      <c r="D12" s="17">
        <f t="shared" ref="D12:E12" si="0">(D13-D32)/D11</f>
        <v>1251.4019569435686</v>
      </c>
      <c r="E12" s="17">
        <f t="shared" si="0"/>
        <v>1311.251615753913</v>
      </c>
    </row>
    <row r="13" spans="1:7" ht="25.5" x14ac:dyDescent="0.3">
      <c r="A13" s="5" t="s">
        <v>11</v>
      </c>
      <c r="B13" s="6" t="s">
        <v>2</v>
      </c>
      <c r="C13" s="42">
        <f>C15+C29+C30+C33+C31+C32</f>
        <v>316587.87162340002</v>
      </c>
      <c r="D13" s="42">
        <f t="shared" ref="D13:E13" si="1">D15+D29+D30+D33+D31+D32</f>
        <v>316587.87162340002</v>
      </c>
      <c r="E13" s="42">
        <f t="shared" si="1"/>
        <v>316587.87162340002</v>
      </c>
    </row>
    <row r="14" spans="1:7" x14ac:dyDescent="0.3">
      <c r="A14" s="7" t="s">
        <v>0</v>
      </c>
      <c r="B14" s="8"/>
      <c r="C14" s="17">
        <v>0</v>
      </c>
      <c r="D14" s="32">
        <f t="shared" ref="D14:E28" si="2">C14</f>
        <v>0</v>
      </c>
      <c r="E14" s="17">
        <v>0</v>
      </c>
      <c r="G14" s="16"/>
    </row>
    <row r="15" spans="1:7" ht="25.5" x14ac:dyDescent="0.3">
      <c r="A15" s="65" t="s">
        <v>12</v>
      </c>
      <c r="B15" s="66" t="s">
        <v>2</v>
      </c>
      <c r="C15" s="67">
        <f>C17+C20+C23+C26</f>
        <v>235307.9</v>
      </c>
      <c r="D15" s="67">
        <f t="shared" ref="D15:E15" si="3">D17+D20+D23+D26</f>
        <v>235307.9</v>
      </c>
      <c r="E15" s="67">
        <f t="shared" si="3"/>
        <v>235307.9</v>
      </c>
    </row>
    <row r="16" spans="1:7" x14ac:dyDescent="0.3">
      <c r="A16" s="7" t="s">
        <v>1</v>
      </c>
      <c r="B16" s="8"/>
      <c r="C16" s="17">
        <v>0</v>
      </c>
      <c r="D16" s="32">
        <f t="shared" si="2"/>
        <v>0</v>
      </c>
      <c r="E16" s="17">
        <v>0</v>
      </c>
    </row>
    <row r="17" spans="1:6" s="21" customFormat="1" ht="25.5" x14ac:dyDescent="0.3">
      <c r="A17" s="18" t="s">
        <v>29</v>
      </c>
      <c r="B17" s="19" t="s">
        <v>2</v>
      </c>
      <c r="C17" s="49">
        <v>22082</v>
      </c>
      <c r="D17" s="49">
        <f>C17</f>
        <v>22082</v>
      </c>
      <c r="E17" s="49">
        <f>D17</f>
        <v>22082</v>
      </c>
    </row>
    <row r="18" spans="1:6" s="21" customFormat="1" x14ac:dyDescent="0.3">
      <c r="A18" s="25" t="s">
        <v>4</v>
      </c>
      <c r="B18" s="26" t="s">
        <v>3</v>
      </c>
      <c r="C18" s="37">
        <v>6.5</v>
      </c>
      <c r="D18" s="32">
        <f t="shared" si="2"/>
        <v>6.5</v>
      </c>
      <c r="E18" s="32">
        <f t="shared" si="2"/>
        <v>6.5</v>
      </c>
      <c r="F18" s="69">
        <f>C18+C21+C24+C27</f>
        <v>75.25</v>
      </c>
    </row>
    <row r="19" spans="1:6" s="21" customFormat="1" ht="21.95" customHeight="1" x14ac:dyDescent="0.3">
      <c r="A19" s="25" t="s">
        <v>25</v>
      </c>
      <c r="B19" s="19" t="s">
        <v>26</v>
      </c>
      <c r="C19" s="32">
        <f>C17/C18/12*1000+200</f>
        <v>283302.56410256407</v>
      </c>
      <c r="D19" s="32">
        <f t="shared" si="2"/>
        <v>283302.56410256407</v>
      </c>
      <c r="E19" s="32">
        <f t="shared" si="2"/>
        <v>283302.56410256407</v>
      </c>
    </row>
    <row r="20" spans="1:6" s="21" customFormat="1" ht="25.5" x14ac:dyDescent="0.3">
      <c r="A20" s="18" t="s">
        <v>30</v>
      </c>
      <c r="B20" s="19" t="s">
        <v>2</v>
      </c>
      <c r="C20" s="49">
        <v>165345</v>
      </c>
      <c r="D20" s="49">
        <f>C20</f>
        <v>165345</v>
      </c>
      <c r="E20" s="49">
        <f>D20</f>
        <v>165345</v>
      </c>
    </row>
    <row r="21" spans="1:6" s="21" customFormat="1" x14ac:dyDescent="0.3">
      <c r="A21" s="25" t="s">
        <v>4</v>
      </c>
      <c r="B21" s="26" t="s">
        <v>3</v>
      </c>
      <c r="C21" s="59">
        <v>39.75</v>
      </c>
      <c r="D21" s="32">
        <f t="shared" si="2"/>
        <v>39.75</v>
      </c>
      <c r="E21" s="32">
        <f t="shared" si="2"/>
        <v>39.75</v>
      </c>
    </row>
    <row r="22" spans="1:6" ht="21.95" customHeight="1" x14ac:dyDescent="0.3">
      <c r="A22" s="9" t="s">
        <v>25</v>
      </c>
      <c r="B22" s="6" t="s">
        <v>26</v>
      </c>
      <c r="C22" s="32">
        <f>C20/12/C21*1000</f>
        <v>346635.2201257862</v>
      </c>
      <c r="D22" s="32">
        <f t="shared" si="2"/>
        <v>346635.2201257862</v>
      </c>
      <c r="E22" s="32">
        <f t="shared" si="2"/>
        <v>346635.2201257862</v>
      </c>
    </row>
    <row r="23" spans="1:6" ht="39" x14ac:dyDescent="0.3">
      <c r="A23" s="11" t="s">
        <v>36</v>
      </c>
      <c r="B23" s="6" t="s">
        <v>2</v>
      </c>
      <c r="C23" s="49">
        <v>19265.5</v>
      </c>
      <c r="D23" s="49">
        <f>C23</f>
        <v>19265.5</v>
      </c>
      <c r="E23" s="49">
        <f>D23</f>
        <v>19265.5</v>
      </c>
    </row>
    <row r="24" spans="1:6" x14ac:dyDescent="0.3">
      <c r="A24" s="9" t="s">
        <v>4</v>
      </c>
      <c r="B24" s="10" t="s">
        <v>3</v>
      </c>
      <c r="C24" s="37">
        <v>7</v>
      </c>
      <c r="D24" s="32">
        <f t="shared" si="2"/>
        <v>7</v>
      </c>
      <c r="E24" s="32">
        <f t="shared" si="2"/>
        <v>7</v>
      </c>
    </row>
    <row r="25" spans="1:6" ht="21.95" customHeight="1" x14ac:dyDescent="0.3">
      <c r="A25" s="9" t="s">
        <v>25</v>
      </c>
      <c r="B25" s="6" t="s">
        <v>26</v>
      </c>
      <c r="C25" s="32">
        <f>C23/C24/12*1000</f>
        <v>229351.19047619047</v>
      </c>
      <c r="D25" s="32">
        <f t="shared" si="2"/>
        <v>229351.19047619047</v>
      </c>
      <c r="E25" s="32">
        <f t="shared" si="2"/>
        <v>229351.19047619047</v>
      </c>
    </row>
    <row r="26" spans="1:6" ht="25.5" x14ac:dyDescent="0.3">
      <c r="A26" s="5" t="s">
        <v>23</v>
      </c>
      <c r="B26" s="6" t="s">
        <v>2</v>
      </c>
      <c r="C26" s="49">
        <v>28615.4</v>
      </c>
      <c r="D26" s="49">
        <f>C26</f>
        <v>28615.4</v>
      </c>
      <c r="E26" s="49">
        <f>D26</f>
        <v>28615.4</v>
      </c>
    </row>
    <row r="27" spans="1:6" x14ac:dyDescent="0.3">
      <c r="A27" s="9" t="s">
        <v>4</v>
      </c>
      <c r="B27" s="10" t="s">
        <v>3</v>
      </c>
      <c r="C27" s="37">
        <v>22</v>
      </c>
      <c r="D27" s="32">
        <f t="shared" si="2"/>
        <v>22</v>
      </c>
      <c r="E27" s="32">
        <f t="shared" si="2"/>
        <v>22</v>
      </c>
    </row>
    <row r="28" spans="1:6" ht="21.95" customHeight="1" x14ac:dyDescent="0.3">
      <c r="A28" s="9" t="s">
        <v>25</v>
      </c>
      <c r="B28" s="6" t="s">
        <v>26</v>
      </c>
      <c r="C28" s="32">
        <f>C26/12/C27*1000</f>
        <v>108391.66666666667</v>
      </c>
      <c r="D28" s="32">
        <f t="shared" si="2"/>
        <v>108391.66666666667</v>
      </c>
      <c r="E28" s="32">
        <f t="shared" si="2"/>
        <v>108391.66666666667</v>
      </c>
    </row>
    <row r="29" spans="1:6" ht="25.5" x14ac:dyDescent="0.3">
      <c r="A29" s="5" t="s">
        <v>5</v>
      </c>
      <c r="B29" s="6" t="s">
        <v>2</v>
      </c>
      <c r="C29" s="42">
        <f>C15*11.7446%+4</f>
        <v>27639.971623399997</v>
      </c>
      <c r="D29" s="49">
        <f t="shared" ref="D29:E33" si="4">C29</f>
        <v>27639.971623399997</v>
      </c>
      <c r="E29" s="49">
        <f t="shared" si="4"/>
        <v>27639.971623399997</v>
      </c>
    </row>
    <row r="30" spans="1:6" ht="36.75" x14ac:dyDescent="0.3">
      <c r="A30" s="11" t="s">
        <v>6</v>
      </c>
      <c r="B30" s="6" t="s">
        <v>2</v>
      </c>
      <c r="C30" s="42">
        <v>9067</v>
      </c>
      <c r="D30" s="49">
        <f t="shared" si="4"/>
        <v>9067</v>
      </c>
      <c r="E30" s="49">
        <f t="shared" si="4"/>
        <v>9067</v>
      </c>
    </row>
    <row r="31" spans="1:6" ht="25.5" x14ac:dyDescent="0.3">
      <c r="A31" s="11" t="s">
        <v>7</v>
      </c>
      <c r="B31" s="6" t="s">
        <v>2</v>
      </c>
      <c r="C31" s="42">
        <v>10306</v>
      </c>
      <c r="D31" s="49">
        <f t="shared" si="4"/>
        <v>10306</v>
      </c>
      <c r="E31" s="49">
        <f t="shared" si="4"/>
        <v>10306</v>
      </c>
    </row>
    <row r="32" spans="1:6" ht="36.75" x14ac:dyDescent="0.3">
      <c r="A32" s="11" t="s">
        <v>8</v>
      </c>
      <c r="B32" s="6" t="s">
        <v>2</v>
      </c>
      <c r="C32" s="42">
        <v>15000</v>
      </c>
      <c r="D32" s="49">
        <f t="shared" si="4"/>
        <v>15000</v>
      </c>
      <c r="E32" s="49">
        <f t="shared" si="4"/>
        <v>15000</v>
      </c>
    </row>
    <row r="33" spans="1:5" ht="38.25" customHeight="1" x14ac:dyDescent="0.3">
      <c r="A33" s="11" t="s">
        <v>9</v>
      </c>
      <c r="B33" s="6" t="s">
        <v>2</v>
      </c>
      <c r="C33" s="55">
        <v>19267</v>
      </c>
      <c r="D33" s="49">
        <f t="shared" si="4"/>
        <v>19267</v>
      </c>
      <c r="E33" s="49">
        <f t="shared" si="4"/>
        <v>19267</v>
      </c>
    </row>
    <row r="34" spans="1:5" x14ac:dyDescent="0.3">
      <c r="C34" s="16">
        <f>C33+C32+C31+C30+C29+C15</f>
        <v>316587.87162340002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4"/>
  <sheetViews>
    <sheetView topLeftCell="A9" workbookViewId="0">
      <pane xSplit="2" ySplit="5" topLeftCell="C32" activePane="bottomRight" state="frozen"/>
      <selection activeCell="A9" sqref="A9"/>
      <selection pane="topRight" activeCell="C9" sqref="C9"/>
      <selection pane="bottomLeft" activeCell="A14" sqref="A14"/>
      <selection pane="bottomRight" activeCell="C39" sqref="C39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7.28515625" style="16" customWidth="1"/>
    <col min="4" max="5" width="12" style="16" customWidth="1"/>
    <col min="6" max="7" width="12" style="2" customWidth="1"/>
    <col min="8" max="16384" width="9.140625" style="2"/>
  </cols>
  <sheetData>
    <row r="1" spans="1:7" x14ac:dyDescent="0.3">
      <c r="A1" s="96" t="s">
        <v>15</v>
      </c>
      <c r="B1" s="96"/>
      <c r="C1" s="96"/>
      <c r="D1" s="96"/>
      <c r="E1" s="96"/>
    </row>
    <row r="2" spans="1:7" x14ac:dyDescent="0.3">
      <c r="A2" s="96" t="s">
        <v>70</v>
      </c>
      <c r="B2" s="96"/>
      <c r="C2" s="96"/>
      <c r="D2" s="96"/>
      <c r="E2" s="96"/>
    </row>
    <row r="3" spans="1:7" x14ac:dyDescent="0.3">
      <c r="A3" s="1"/>
    </row>
    <row r="4" spans="1:7" ht="45" customHeight="1" x14ac:dyDescent="0.3">
      <c r="A4" s="102" t="s">
        <v>61</v>
      </c>
      <c r="B4" s="102"/>
      <c r="C4" s="102"/>
      <c r="D4" s="102"/>
      <c r="E4" s="102"/>
    </row>
    <row r="5" spans="1:7" ht="15.75" customHeight="1" x14ac:dyDescent="0.3">
      <c r="A5" s="98" t="s">
        <v>16</v>
      </c>
      <c r="B5" s="98"/>
      <c r="C5" s="98"/>
      <c r="D5" s="98"/>
      <c r="E5" s="98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99" t="s">
        <v>27</v>
      </c>
      <c r="B9" s="100" t="s">
        <v>18</v>
      </c>
      <c r="C9" s="101" t="s">
        <v>67</v>
      </c>
      <c r="D9" s="101"/>
      <c r="E9" s="101"/>
    </row>
    <row r="10" spans="1:7" ht="40.5" x14ac:dyDescent="0.3">
      <c r="A10" s="99"/>
      <c r="B10" s="100"/>
      <c r="C10" s="30" t="s">
        <v>19</v>
      </c>
      <c r="D10" s="30" t="s">
        <v>20</v>
      </c>
      <c r="E10" s="31" t="s">
        <v>14</v>
      </c>
    </row>
    <row r="11" spans="1:7" x14ac:dyDescent="0.3">
      <c r="A11" s="5" t="s">
        <v>21</v>
      </c>
      <c r="B11" s="6" t="s">
        <v>10</v>
      </c>
      <c r="C11" s="45">
        <v>112</v>
      </c>
      <c r="D11" s="45">
        <f>C11</f>
        <v>112</v>
      </c>
      <c r="E11" s="45">
        <v>92</v>
      </c>
    </row>
    <row r="12" spans="1:7" ht="25.5" x14ac:dyDescent="0.3">
      <c r="A12" s="9" t="s">
        <v>24</v>
      </c>
      <c r="B12" s="6" t="s">
        <v>2</v>
      </c>
      <c r="C12" s="17">
        <f>(C13-C32)/C11</f>
        <v>2459.2893074785711</v>
      </c>
      <c r="D12" s="17">
        <f t="shared" ref="D12:E12" si="0">(D13-D32)/D11</f>
        <v>2459.2893074785711</v>
      </c>
      <c r="E12" s="17">
        <f t="shared" si="0"/>
        <v>2993.9174177999994</v>
      </c>
    </row>
    <row r="13" spans="1:7" ht="25.5" x14ac:dyDescent="0.3">
      <c r="A13" s="5" t="s">
        <v>11</v>
      </c>
      <c r="B13" s="6" t="s">
        <v>2</v>
      </c>
      <c r="C13" s="42">
        <f>C15+C29+C30+C33+C31+C32</f>
        <v>286240.40243759996</v>
      </c>
      <c r="D13" s="42">
        <f t="shared" ref="D13:E13" si="1">D15+D29+D30+D33+D31+D32</f>
        <v>286240.40243759996</v>
      </c>
      <c r="E13" s="42">
        <f t="shared" si="1"/>
        <v>286240.40243759996</v>
      </c>
    </row>
    <row r="14" spans="1:7" x14ac:dyDescent="0.3">
      <c r="A14" s="7" t="s">
        <v>0</v>
      </c>
      <c r="B14" s="8"/>
      <c r="C14" s="17">
        <v>0</v>
      </c>
      <c r="D14" s="32">
        <f t="shared" ref="D14:E28" si="2">C14</f>
        <v>0</v>
      </c>
      <c r="E14" s="32">
        <f t="shared" si="2"/>
        <v>0</v>
      </c>
      <c r="G14" s="16"/>
    </row>
    <row r="15" spans="1:7" ht="25.5" x14ac:dyDescent="0.3">
      <c r="A15" s="65" t="s">
        <v>12</v>
      </c>
      <c r="B15" s="66" t="s">
        <v>2</v>
      </c>
      <c r="C15" s="67">
        <f>C17+C20+C23+C26</f>
        <v>226465.4</v>
      </c>
      <c r="D15" s="67">
        <f t="shared" ref="D15:E15" si="3">D17+D20+D23+D26</f>
        <v>226465.4</v>
      </c>
      <c r="E15" s="67">
        <f t="shared" si="3"/>
        <v>226465.4</v>
      </c>
    </row>
    <row r="16" spans="1:7" x14ac:dyDescent="0.3">
      <c r="A16" s="7" t="s">
        <v>1</v>
      </c>
      <c r="B16" s="8"/>
      <c r="C16" s="17">
        <v>0</v>
      </c>
      <c r="D16" s="32">
        <f t="shared" si="2"/>
        <v>0</v>
      </c>
      <c r="E16" s="32">
        <f t="shared" si="2"/>
        <v>0</v>
      </c>
    </row>
    <row r="17" spans="1:6" s="21" customFormat="1" ht="25.5" x14ac:dyDescent="0.3">
      <c r="A17" s="18" t="s">
        <v>29</v>
      </c>
      <c r="B17" s="19" t="s">
        <v>2</v>
      </c>
      <c r="C17" s="49">
        <v>18772.400000000001</v>
      </c>
      <c r="D17" s="49">
        <f>C17</f>
        <v>18772.400000000001</v>
      </c>
      <c r="E17" s="49">
        <f>D17</f>
        <v>18772.400000000001</v>
      </c>
    </row>
    <row r="18" spans="1:6" s="21" customFormat="1" x14ac:dyDescent="0.3">
      <c r="A18" s="25" t="s">
        <v>4</v>
      </c>
      <c r="B18" s="26" t="s">
        <v>3</v>
      </c>
      <c r="C18" s="37">
        <v>5</v>
      </c>
      <c r="D18" s="32">
        <f t="shared" si="2"/>
        <v>5</v>
      </c>
      <c r="E18" s="32">
        <f t="shared" si="2"/>
        <v>5</v>
      </c>
      <c r="F18" s="69">
        <f>C18+C21+C24+C27</f>
        <v>72.38</v>
      </c>
    </row>
    <row r="19" spans="1:6" s="21" customFormat="1" ht="21.95" customHeight="1" x14ac:dyDescent="0.3">
      <c r="A19" s="25" t="s">
        <v>25</v>
      </c>
      <c r="B19" s="19" t="s">
        <v>26</v>
      </c>
      <c r="C19" s="32">
        <f>C17/C18/12*1000+200</f>
        <v>313073.33333333337</v>
      </c>
      <c r="D19" s="32">
        <f t="shared" si="2"/>
        <v>313073.33333333337</v>
      </c>
      <c r="E19" s="32">
        <f t="shared" si="2"/>
        <v>313073.33333333337</v>
      </c>
    </row>
    <row r="20" spans="1:6" s="21" customFormat="1" ht="25.5" x14ac:dyDescent="0.3">
      <c r="A20" s="18" t="s">
        <v>30</v>
      </c>
      <c r="B20" s="19" t="s">
        <v>2</v>
      </c>
      <c r="C20" s="49">
        <v>159679.9</v>
      </c>
      <c r="D20" s="49">
        <f>C20</f>
        <v>159679.9</v>
      </c>
      <c r="E20" s="49">
        <f>D20</f>
        <v>159679.9</v>
      </c>
    </row>
    <row r="21" spans="1:6" s="21" customFormat="1" x14ac:dyDescent="0.3">
      <c r="A21" s="25" t="s">
        <v>4</v>
      </c>
      <c r="B21" s="26" t="s">
        <v>3</v>
      </c>
      <c r="C21" s="59">
        <v>37.880000000000003</v>
      </c>
      <c r="D21" s="32">
        <f t="shared" si="2"/>
        <v>37.880000000000003</v>
      </c>
      <c r="E21" s="32">
        <f t="shared" si="2"/>
        <v>37.880000000000003</v>
      </c>
    </row>
    <row r="22" spans="1:6" s="21" customFormat="1" ht="21.95" customHeight="1" x14ac:dyDescent="0.3">
      <c r="A22" s="25" t="s">
        <v>25</v>
      </c>
      <c r="B22" s="19" t="s">
        <v>26</v>
      </c>
      <c r="C22" s="32">
        <f>C20/12/C21*1000</f>
        <v>351284.5388947553</v>
      </c>
      <c r="D22" s="32">
        <f t="shared" si="2"/>
        <v>351284.5388947553</v>
      </c>
      <c r="E22" s="32">
        <f t="shared" si="2"/>
        <v>351284.5388947553</v>
      </c>
    </row>
    <row r="23" spans="1:6" s="21" customFormat="1" ht="39" x14ac:dyDescent="0.3">
      <c r="A23" s="27" t="s">
        <v>36</v>
      </c>
      <c r="B23" s="19" t="s">
        <v>2</v>
      </c>
      <c r="C23" s="49">
        <v>20974.1</v>
      </c>
      <c r="D23" s="49">
        <f>C23</f>
        <v>20974.1</v>
      </c>
      <c r="E23" s="49">
        <f>D23</f>
        <v>20974.1</v>
      </c>
    </row>
    <row r="24" spans="1:6" s="21" customFormat="1" x14ac:dyDescent="0.3">
      <c r="A24" s="25" t="s">
        <v>4</v>
      </c>
      <c r="B24" s="26" t="s">
        <v>3</v>
      </c>
      <c r="C24" s="37">
        <v>8</v>
      </c>
      <c r="D24" s="32">
        <f t="shared" si="2"/>
        <v>8</v>
      </c>
      <c r="E24" s="32">
        <f t="shared" si="2"/>
        <v>8</v>
      </c>
    </row>
    <row r="25" spans="1:6" s="21" customFormat="1" ht="21.95" customHeight="1" x14ac:dyDescent="0.3">
      <c r="A25" s="25" t="s">
        <v>25</v>
      </c>
      <c r="B25" s="19" t="s">
        <v>26</v>
      </c>
      <c r="C25" s="32">
        <f>C23/C24/12*1000</f>
        <v>218480.20833333331</v>
      </c>
      <c r="D25" s="32">
        <f t="shared" si="2"/>
        <v>218480.20833333331</v>
      </c>
      <c r="E25" s="32">
        <f t="shared" si="2"/>
        <v>218480.20833333331</v>
      </c>
    </row>
    <row r="26" spans="1:6" ht="25.5" x14ac:dyDescent="0.3">
      <c r="A26" s="5" t="s">
        <v>23</v>
      </c>
      <c r="B26" s="6" t="s">
        <v>2</v>
      </c>
      <c r="C26" s="49">
        <v>27039</v>
      </c>
      <c r="D26" s="49">
        <f>C26</f>
        <v>27039</v>
      </c>
      <c r="E26" s="49">
        <f>D26</f>
        <v>27039</v>
      </c>
    </row>
    <row r="27" spans="1:6" x14ac:dyDescent="0.3">
      <c r="A27" s="9" t="s">
        <v>4</v>
      </c>
      <c r="B27" s="10" t="s">
        <v>3</v>
      </c>
      <c r="C27" s="37">
        <v>21.5</v>
      </c>
      <c r="D27" s="32">
        <f t="shared" si="2"/>
        <v>21.5</v>
      </c>
      <c r="E27" s="32">
        <f t="shared" si="2"/>
        <v>21.5</v>
      </c>
    </row>
    <row r="28" spans="1:6" ht="21.95" customHeight="1" x14ac:dyDescent="0.3">
      <c r="A28" s="9" t="s">
        <v>25</v>
      </c>
      <c r="B28" s="6" t="s">
        <v>26</v>
      </c>
      <c r="C28" s="32">
        <f>C26/12/C27*1000</f>
        <v>104802.32558139536</v>
      </c>
      <c r="D28" s="32">
        <f t="shared" si="2"/>
        <v>104802.32558139536</v>
      </c>
      <c r="E28" s="32">
        <f t="shared" si="2"/>
        <v>104802.32558139536</v>
      </c>
    </row>
    <row r="29" spans="1:6" ht="25.5" x14ac:dyDescent="0.3">
      <c r="A29" s="5" t="s">
        <v>5</v>
      </c>
      <c r="B29" s="6" t="s">
        <v>2</v>
      </c>
      <c r="C29" s="42">
        <f>C15*11.7444%</f>
        <v>26597.0024376</v>
      </c>
      <c r="D29" s="49">
        <f t="shared" ref="D29:E33" si="4">C29</f>
        <v>26597.0024376</v>
      </c>
      <c r="E29" s="49">
        <f t="shared" si="4"/>
        <v>26597.0024376</v>
      </c>
    </row>
    <row r="30" spans="1:6" ht="36.75" x14ac:dyDescent="0.3">
      <c r="A30" s="11" t="s">
        <v>6</v>
      </c>
      <c r="B30" s="6" t="s">
        <v>2</v>
      </c>
      <c r="C30" s="42">
        <v>8139</v>
      </c>
      <c r="D30" s="49">
        <f t="shared" si="4"/>
        <v>8139</v>
      </c>
      <c r="E30" s="49">
        <f t="shared" si="4"/>
        <v>8139</v>
      </c>
    </row>
    <row r="31" spans="1:6" ht="25.5" x14ac:dyDescent="0.3">
      <c r="A31" s="11" t="s">
        <v>7</v>
      </c>
      <c r="B31" s="6" t="s">
        <v>2</v>
      </c>
      <c r="C31" s="17"/>
      <c r="D31" s="49">
        <f t="shared" si="4"/>
        <v>0</v>
      </c>
      <c r="E31" s="49">
        <f t="shared" si="4"/>
        <v>0</v>
      </c>
    </row>
    <row r="32" spans="1:6" ht="36.75" x14ac:dyDescent="0.3">
      <c r="A32" s="11" t="s">
        <v>8</v>
      </c>
      <c r="B32" s="6" t="s">
        <v>2</v>
      </c>
      <c r="C32" s="42">
        <v>10800</v>
      </c>
      <c r="D32" s="49">
        <f t="shared" si="4"/>
        <v>10800</v>
      </c>
      <c r="E32" s="49">
        <f t="shared" si="4"/>
        <v>10800</v>
      </c>
    </row>
    <row r="33" spans="1:5" ht="38.25" customHeight="1" x14ac:dyDescent="0.3">
      <c r="A33" s="11" t="s">
        <v>9</v>
      </c>
      <c r="B33" s="6" t="s">
        <v>2</v>
      </c>
      <c r="C33" s="42">
        <v>14239</v>
      </c>
      <c r="D33" s="49">
        <f t="shared" si="4"/>
        <v>14239</v>
      </c>
      <c r="E33" s="49">
        <f t="shared" si="4"/>
        <v>14239</v>
      </c>
    </row>
    <row r="34" spans="1:5" x14ac:dyDescent="0.3">
      <c r="C34" s="16">
        <f>C33+C32+C31+C30+C29+C15</f>
        <v>286240.40243760002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4"/>
  <sheetViews>
    <sheetView topLeftCell="A9" workbookViewId="0">
      <pane xSplit="2" ySplit="5" topLeftCell="C29" activePane="bottomRight" state="frozen"/>
      <selection activeCell="A9" sqref="A9"/>
      <selection pane="topRight" activeCell="C9" sqref="C9"/>
      <selection pane="bottomLeft" activeCell="A14" sqref="A14"/>
      <selection pane="bottomRight" activeCell="G34" sqref="G34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96" t="s">
        <v>15</v>
      </c>
      <c r="B1" s="96"/>
      <c r="C1" s="96"/>
      <c r="D1" s="96"/>
      <c r="E1" s="96"/>
    </row>
    <row r="2" spans="1:7" x14ac:dyDescent="0.3">
      <c r="A2" s="96" t="s">
        <v>70</v>
      </c>
      <c r="B2" s="96"/>
      <c r="C2" s="96"/>
      <c r="D2" s="96"/>
      <c r="E2" s="96"/>
    </row>
    <row r="3" spans="1:7" x14ac:dyDescent="0.3">
      <c r="A3" s="1"/>
    </row>
    <row r="4" spans="1:7" ht="47.25" customHeight="1" x14ac:dyDescent="0.3">
      <c r="A4" s="102" t="s">
        <v>60</v>
      </c>
      <c r="B4" s="102"/>
      <c r="C4" s="102"/>
      <c r="D4" s="102"/>
      <c r="E4" s="102"/>
    </row>
    <row r="5" spans="1:7" ht="15.75" customHeight="1" x14ac:dyDescent="0.3">
      <c r="A5" s="98" t="s">
        <v>16</v>
      </c>
      <c r="B5" s="98"/>
      <c r="C5" s="98"/>
      <c r="D5" s="98"/>
      <c r="E5" s="98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99" t="s">
        <v>27</v>
      </c>
      <c r="B9" s="100" t="s">
        <v>18</v>
      </c>
      <c r="C9" s="101" t="s">
        <v>67</v>
      </c>
      <c r="D9" s="101"/>
      <c r="E9" s="101"/>
    </row>
    <row r="10" spans="1:7" ht="40.5" x14ac:dyDescent="0.3">
      <c r="A10" s="99"/>
      <c r="B10" s="100"/>
      <c r="C10" s="30" t="s">
        <v>19</v>
      </c>
      <c r="D10" s="30" t="s">
        <v>20</v>
      </c>
      <c r="E10" s="31" t="s">
        <v>14</v>
      </c>
    </row>
    <row r="11" spans="1:7" x14ac:dyDescent="0.3">
      <c r="A11" s="5" t="s">
        <v>21</v>
      </c>
      <c r="B11" s="6" t="s">
        <v>10</v>
      </c>
      <c r="C11" s="45">
        <v>100</v>
      </c>
      <c r="D11" s="45">
        <f>C11</f>
        <v>100</v>
      </c>
      <c r="E11" s="45">
        <v>90</v>
      </c>
    </row>
    <row r="12" spans="1:7" ht="25.5" x14ac:dyDescent="0.3">
      <c r="A12" s="9" t="s">
        <v>24</v>
      </c>
      <c r="B12" s="6" t="s">
        <v>2</v>
      </c>
      <c r="C12" s="17">
        <f>(C13-C32)/C11</f>
        <v>1876.7135063840001</v>
      </c>
      <c r="D12" s="17">
        <f t="shared" ref="D12:E12" si="0">(D13-D32)/D11</f>
        <v>1876.7135063840001</v>
      </c>
      <c r="E12" s="17">
        <f t="shared" si="0"/>
        <v>2085.2372293155559</v>
      </c>
    </row>
    <row r="13" spans="1:7" ht="25.5" x14ac:dyDescent="0.3">
      <c r="A13" s="5" t="s">
        <v>11</v>
      </c>
      <c r="B13" s="6" t="s">
        <v>2</v>
      </c>
      <c r="C13" s="42">
        <f>C15+C29+C30+C33+C31+C32</f>
        <v>196171.35063840001</v>
      </c>
      <c r="D13" s="42">
        <f t="shared" ref="D13:E13" si="1">D15+D29+D30+D33+D31+D32</f>
        <v>196171.35063840001</v>
      </c>
      <c r="E13" s="42">
        <f t="shared" si="1"/>
        <v>196171.35063840001</v>
      </c>
    </row>
    <row r="14" spans="1:7" x14ac:dyDescent="0.3">
      <c r="A14" s="7" t="s">
        <v>0</v>
      </c>
      <c r="B14" s="8"/>
      <c r="C14" s="17">
        <v>0</v>
      </c>
      <c r="D14" s="32">
        <f t="shared" ref="D14:E28" si="2">C14</f>
        <v>0</v>
      </c>
      <c r="E14" s="32">
        <f t="shared" si="2"/>
        <v>0</v>
      </c>
      <c r="G14" s="16"/>
    </row>
    <row r="15" spans="1:7" ht="25.5" x14ac:dyDescent="0.3">
      <c r="A15" s="65" t="s">
        <v>12</v>
      </c>
      <c r="B15" s="66" t="s">
        <v>2</v>
      </c>
      <c r="C15" s="67">
        <f>C17+C20+C23+C26</f>
        <v>142363.6</v>
      </c>
      <c r="D15" s="67">
        <f t="shared" ref="D15:E15" si="3">D17+D20+D23+D26</f>
        <v>142363.6</v>
      </c>
      <c r="E15" s="67">
        <f t="shared" si="3"/>
        <v>142363.6</v>
      </c>
    </row>
    <row r="16" spans="1:7" x14ac:dyDescent="0.3">
      <c r="A16" s="7" t="s">
        <v>1</v>
      </c>
      <c r="B16" s="8"/>
      <c r="C16" s="17">
        <v>0</v>
      </c>
      <c r="D16" s="32">
        <f t="shared" si="2"/>
        <v>0</v>
      </c>
      <c r="E16" s="32">
        <f t="shared" si="2"/>
        <v>0</v>
      </c>
    </row>
    <row r="17" spans="1:6" s="21" customFormat="1" ht="25.5" x14ac:dyDescent="0.3">
      <c r="A17" s="18" t="s">
        <v>29</v>
      </c>
      <c r="B17" s="19" t="s">
        <v>2</v>
      </c>
      <c r="C17" s="49">
        <v>15862.1</v>
      </c>
      <c r="D17" s="49">
        <f>C17</f>
        <v>15862.1</v>
      </c>
      <c r="E17" s="49">
        <f>D17</f>
        <v>15862.1</v>
      </c>
    </row>
    <row r="18" spans="1:6" s="21" customFormat="1" x14ac:dyDescent="0.3">
      <c r="A18" s="25" t="s">
        <v>4</v>
      </c>
      <c r="B18" s="26" t="s">
        <v>3</v>
      </c>
      <c r="C18" s="37">
        <v>4.5</v>
      </c>
      <c r="D18" s="32">
        <f t="shared" si="2"/>
        <v>4.5</v>
      </c>
      <c r="E18" s="32">
        <f t="shared" si="2"/>
        <v>4.5</v>
      </c>
      <c r="F18" s="69">
        <f>C18+C21+C24+C27</f>
        <v>48.53</v>
      </c>
    </row>
    <row r="19" spans="1:6" s="21" customFormat="1" ht="21.95" customHeight="1" x14ac:dyDescent="0.3">
      <c r="A19" s="25" t="s">
        <v>25</v>
      </c>
      <c r="B19" s="19" t="s">
        <v>26</v>
      </c>
      <c r="C19" s="32">
        <f>C17/C18/12*1000+200</f>
        <v>293942.59259259258</v>
      </c>
      <c r="D19" s="32">
        <f t="shared" si="2"/>
        <v>293942.59259259258</v>
      </c>
      <c r="E19" s="32">
        <f t="shared" si="2"/>
        <v>293942.59259259258</v>
      </c>
    </row>
    <row r="20" spans="1:6" s="21" customFormat="1" ht="25.5" x14ac:dyDescent="0.3">
      <c r="A20" s="18" t="s">
        <v>30</v>
      </c>
      <c r="B20" s="19" t="s">
        <v>2</v>
      </c>
      <c r="C20" s="49">
        <v>85020.4</v>
      </c>
      <c r="D20" s="49">
        <f>C20</f>
        <v>85020.4</v>
      </c>
      <c r="E20" s="49">
        <f>D20</f>
        <v>85020.4</v>
      </c>
    </row>
    <row r="21" spans="1:6" s="21" customFormat="1" x14ac:dyDescent="0.3">
      <c r="A21" s="25" t="s">
        <v>4</v>
      </c>
      <c r="B21" s="26" t="s">
        <v>3</v>
      </c>
      <c r="C21" s="59">
        <v>20.03</v>
      </c>
      <c r="D21" s="32">
        <f t="shared" si="2"/>
        <v>20.03</v>
      </c>
      <c r="E21" s="32">
        <f t="shared" si="2"/>
        <v>20.03</v>
      </c>
    </row>
    <row r="22" spans="1:6" ht="21.95" customHeight="1" x14ac:dyDescent="0.3">
      <c r="A22" s="9" t="s">
        <v>25</v>
      </c>
      <c r="B22" s="6" t="s">
        <v>26</v>
      </c>
      <c r="C22" s="32">
        <f>C20/C21/12*1000+200</f>
        <v>353921.08503910794</v>
      </c>
      <c r="D22" s="32">
        <f t="shared" si="2"/>
        <v>353921.08503910794</v>
      </c>
      <c r="E22" s="32">
        <f t="shared" si="2"/>
        <v>353921.08503910794</v>
      </c>
    </row>
    <row r="23" spans="1:6" ht="39" x14ac:dyDescent="0.3">
      <c r="A23" s="11" t="s">
        <v>36</v>
      </c>
      <c r="B23" s="47" t="s">
        <v>2</v>
      </c>
      <c r="C23" s="49">
        <v>19837.099999999999</v>
      </c>
      <c r="D23" s="49">
        <f>C23</f>
        <v>19837.099999999999</v>
      </c>
      <c r="E23" s="49">
        <f>D23</f>
        <v>19837.099999999999</v>
      </c>
    </row>
    <row r="24" spans="1:6" x14ac:dyDescent="0.3">
      <c r="A24" s="9" t="s">
        <v>4</v>
      </c>
      <c r="B24" s="10" t="s">
        <v>3</v>
      </c>
      <c r="C24" s="37">
        <v>7</v>
      </c>
      <c r="D24" s="32">
        <f t="shared" si="2"/>
        <v>7</v>
      </c>
      <c r="E24" s="32">
        <f t="shared" si="2"/>
        <v>7</v>
      </c>
    </row>
    <row r="25" spans="1:6" ht="21.95" customHeight="1" x14ac:dyDescent="0.3">
      <c r="A25" s="9" t="s">
        <v>25</v>
      </c>
      <c r="B25" s="6" t="s">
        <v>26</v>
      </c>
      <c r="C25" s="32">
        <f>C23/C24/12*1000</f>
        <v>236155.95238095237</v>
      </c>
      <c r="D25" s="32">
        <f t="shared" si="2"/>
        <v>236155.95238095237</v>
      </c>
      <c r="E25" s="32">
        <f t="shared" si="2"/>
        <v>236155.95238095237</v>
      </c>
    </row>
    <row r="26" spans="1:6" ht="25.5" x14ac:dyDescent="0.3">
      <c r="A26" s="5" t="s">
        <v>23</v>
      </c>
      <c r="B26" s="47" t="s">
        <v>2</v>
      </c>
      <c r="C26" s="49">
        <v>21644</v>
      </c>
      <c r="D26" s="49">
        <f>C26</f>
        <v>21644</v>
      </c>
      <c r="E26" s="49">
        <f>D26</f>
        <v>21644</v>
      </c>
    </row>
    <row r="27" spans="1:6" x14ac:dyDescent="0.3">
      <c r="A27" s="9" t="s">
        <v>4</v>
      </c>
      <c r="B27" s="10" t="s">
        <v>3</v>
      </c>
      <c r="C27" s="37">
        <v>17</v>
      </c>
      <c r="D27" s="32">
        <f t="shared" si="2"/>
        <v>17</v>
      </c>
      <c r="E27" s="32">
        <f t="shared" si="2"/>
        <v>17</v>
      </c>
    </row>
    <row r="28" spans="1:6" ht="21.95" customHeight="1" x14ac:dyDescent="0.3">
      <c r="A28" s="9" t="s">
        <v>25</v>
      </c>
      <c r="B28" s="6" t="s">
        <v>26</v>
      </c>
      <c r="C28" s="32">
        <f>C26/12/C27*1000</f>
        <v>106098.03921568628</v>
      </c>
      <c r="D28" s="32">
        <f t="shared" si="2"/>
        <v>106098.03921568628</v>
      </c>
      <c r="E28" s="32">
        <f t="shared" si="2"/>
        <v>106098.03921568628</v>
      </c>
    </row>
    <row r="29" spans="1:6" ht="25.5" x14ac:dyDescent="0.3">
      <c r="A29" s="5" t="s">
        <v>5</v>
      </c>
      <c r="B29" s="6" t="s">
        <v>2</v>
      </c>
      <c r="C29" s="42">
        <f>C15*11.7444%</f>
        <v>16719.750638400001</v>
      </c>
      <c r="D29" s="49">
        <f t="shared" ref="D29:E33" si="4">C29</f>
        <v>16719.750638400001</v>
      </c>
      <c r="E29" s="49">
        <f t="shared" si="4"/>
        <v>16719.750638400001</v>
      </c>
    </row>
    <row r="30" spans="1:6" ht="36.75" x14ac:dyDescent="0.3">
      <c r="A30" s="11" t="s">
        <v>6</v>
      </c>
      <c r="B30" s="6" t="s">
        <v>2</v>
      </c>
      <c r="C30" s="42">
        <v>9275</v>
      </c>
      <c r="D30" s="49">
        <f t="shared" si="4"/>
        <v>9275</v>
      </c>
      <c r="E30" s="49">
        <f t="shared" si="4"/>
        <v>9275</v>
      </c>
    </row>
    <row r="31" spans="1:6" ht="25.5" x14ac:dyDescent="0.3">
      <c r="A31" s="11" t="s">
        <v>7</v>
      </c>
      <c r="B31" s="6" t="s">
        <v>2</v>
      </c>
      <c r="C31" s="42">
        <v>7000</v>
      </c>
      <c r="D31" s="49">
        <f t="shared" si="4"/>
        <v>7000</v>
      </c>
      <c r="E31" s="49">
        <f t="shared" si="4"/>
        <v>7000</v>
      </c>
    </row>
    <row r="32" spans="1:6" ht="36.75" x14ac:dyDescent="0.3">
      <c r="A32" s="11" t="s">
        <v>8</v>
      </c>
      <c r="B32" s="6" t="s">
        <v>2</v>
      </c>
      <c r="C32" s="42">
        <v>8500</v>
      </c>
      <c r="D32" s="49">
        <f t="shared" si="4"/>
        <v>8500</v>
      </c>
      <c r="E32" s="49">
        <f t="shared" si="4"/>
        <v>8500</v>
      </c>
    </row>
    <row r="33" spans="1:5" ht="38.25" customHeight="1" x14ac:dyDescent="0.3">
      <c r="A33" s="11" t="s">
        <v>9</v>
      </c>
      <c r="B33" s="6" t="s">
        <v>2</v>
      </c>
      <c r="C33" s="54">
        <v>12313</v>
      </c>
      <c r="D33" s="49">
        <f t="shared" si="4"/>
        <v>12313</v>
      </c>
      <c r="E33" s="49">
        <f t="shared" si="4"/>
        <v>12313</v>
      </c>
    </row>
    <row r="34" spans="1:5" x14ac:dyDescent="0.3">
      <c r="C34" s="16">
        <f>C33+C32+C31+C30+C29+C15</f>
        <v>196171.35063840001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4"/>
  <sheetViews>
    <sheetView topLeftCell="A9" workbookViewId="0">
      <pane xSplit="2" ySplit="5" topLeftCell="C29" activePane="bottomRight" state="frozen"/>
      <selection activeCell="A9" sqref="A9"/>
      <selection pane="topRight" activeCell="C9" sqref="C9"/>
      <selection pane="bottomLeft" activeCell="A14" sqref="A14"/>
      <selection pane="bottomRight" activeCell="D36" sqref="D36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4" width="12" style="16" customWidth="1"/>
    <col min="5" max="5" width="12" style="38" customWidth="1"/>
    <col min="6" max="7" width="12" style="2" customWidth="1"/>
    <col min="8" max="16384" width="9.140625" style="2"/>
  </cols>
  <sheetData>
    <row r="1" spans="1:7" x14ac:dyDescent="0.3">
      <c r="A1" s="96" t="s">
        <v>15</v>
      </c>
      <c r="B1" s="96"/>
      <c r="C1" s="96"/>
      <c r="D1" s="96"/>
      <c r="E1" s="96"/>
    </row>
    <row r="2" spans="1:7" x14ac:dyDescent="0.3">
      <c r="A2" s="96" t="s">
        <v>70</v>
      </c>
      <c r="B2" s="96"/>
      <c r="C2" s="96"/>
      <c r="D2" s="96"/>
      <c r="E2" s="96"/>
    </row>
    <row r="3" spans="1:7" x14ac:dyDescent="0.3">
      <c r="A3" s="1"/>
    </row>
    <row r="4" spans="1:7" ht="51" customHeight="1" x14ac:dyDescent="0.3">
      <c r="A4" s="102" t="s">
        <v>59</v>
      </c>
      <c r="B4" s="102"/>
      <c r="C4" s="102"/>
      <c r="D4" s="102"/>
      <c r="E4" s="102"/>
    </row>
    <row r="5" spans="1:7" ht="15.75" customHeight="1" x14ac:dyDescent="0.3">
      <c r="A5" s="98" t="s">
        <v>16</v>
      </c>
      <c r="B5" s="98"/>
      <c r="C5" s="98"/>
      <c r="D5" s="98"/>
      <c r="E5" s="98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99" t="s">
        <v>27</v>
      </c>
      <c r="B9" s="100" t="s">
        <v>18</v>
      </c>
      <c r="C9" s="101" t="s">
        <v>67</v>
      </c>
      <c r="D9" s="101"/>
      <c r="E9" s="101"/>
    </row>
    <row r="10" spans="1:7" ht="40.5" x14ac:dyDescent="0.3">
      <c r="A10" s="99"/>
      <c r="B10" s="100"/>
      <c r="C10" s="56" t="s">
        <v>19</v>
      </c>
      <c r="D10" s="56" t="s">
        <v>20</v>
      </c>
      <c r="E10" s="57" t="s">
        <v>14</v>
      </c>
    </row>
    <row r="11" spans="1:7" x14ac:dyDescent="0.3">
      <c r="A11" s="5" t="s">
        <v>21</v>
      </c>
      <c r="B11" s="6" t="s">
        <v>10</v>
      </c>
      <c r="C11" s="45">
        <v>84</v>
      </c>
      <c r="D11" s="45">
        <f>C11</f>
        <v>84</v>
      </c>
      <c r="E11" s="45">
        <v>89</v>
      </c>
    </row>
    <row r="12" spans="1:7" ht="25.5" x14ac:dyDescent="0.3">
      <c r="A12" s="9" t="s">
        <v>24</v>
      </c>
      <c r="B12" s="6" t="s">
        <v>2</v>
      </c>
      <c r="C12" s="17">
        <f>(C13-C32)/C11</f>
        <v>2777.4844094619048</v>
      </c>
      <c r="D12" s="17">
        <f t="shared" ref="D12:E12" si="0">(D13-D32)/D11</f>
        <v>2777.4844094619048</v>
      </c>
      <c r="E12" s="17">
        <f t="shared" si="0"/>
        <v>2621.4459594921345</v>
      </c>
    </row>
    <row r="13" spans="1:7" ht="25.5" x14ac:dyDescent="0.3">
      <c r="A13" s="5" t="s">
        <v>11</v>
      </c>
      <c r="B13" s="6" t="s">
        <v>2</v>
      </c>
      <c r="C13" s="42">
        <f>C15+C29+C30+C33+C31+C32</f>
        <v>242224.69039479998</v>
      </c>
      <c r="D13" s="42">
        <f t="shared" ref="D13:E13" si="1">D15+D29+D30+D33+D31+D32</f>
        <v>242224.69039479998</v>
      </c>
      <c r="E13" s="42">
        <f t="shared" si="1"/>
        <v>242224.69039479998</v>
      </c>
    </row>
    <row r="14" spans="1:7" x14ac:dyDescent="0.3">
      <c r="A14" s="7" t="s">
        <v>0</v>
      </c>
      <c r="B14" s="8"/>
      <c r="C14" s="17">
        <v>0</v>
      </c>
      <c r="D14" s="32">
        <f t="shared" ref="D14:E28" si="2">C14</f>
        <v>0</v>
      </c>
      <c r="E14" s="32">
        <f t="shared" si="2"/>
        <v>0</v>
      </c>
      <c r="G14" s="16"/>
    </row>
    <row r="15" spans="1:7" ht="25.5" x14ac:dyDescent="0.3">
      <c r="A15" s="65" t="s">
        <v>12</v>
      </c>
      <c r="B15" s="66" t="s">
        <v>2</v>
      </c>
      <c r="C15" s="67">
        <f>C17+C20+C23+C26</f>
        <v>182086.69999999998</v>
      </c>
      <c r="D15" s="67">
        <f t="shared" ref="D15:E15" si="3">D17+D20+D23+D26</f>
        <v>182086.69999999998</v>
      </c>
      <c r="E15" s="67">
        <f t="shared" si="3"/>
        <v>182086.69999999998</v>
      </c>
    </row>
    <row r="16" spans="1:7" x14ac:dyDescent="0.3">
      <c r="A16" s="7" t="s">
        <v>1</v>
      </c>
      <c r="B16" s="8"/>
      <c r="C16" s="17">
        <v>0</v>
      </c>
      <c r="D16" s="32">
        <f t="shared" si="2"/>
        <v>0</v>
      </c>
      <c r="E16" s="32">
        <f t="shared" si="2"/>
        <v>0</v>
      </c>
    </row>
    <row r="17" spans="1:7" s="21" customFormat="1" ht="25.5" x14ac:dyDescent="0.3">
      <c r="A17" s="18" t="s">
        <v>29</v>
      </c>
      <c r="B17" s="19" t="s">
        <v>2</v>
      </c>
      <c r="C17" s="49">
        <v>18342.3</v>
      </c>
      <c r="D17" s="49">
        <f>C17</f>
        <v>18342.3</v>
      </c>
      <c r="E17" s="49">
        <f>D17</f>
        <v>18342.3</v>
      </c>
    </row>
    <row r="18" spans="1:7" s="21" customFormat="1" x14ac:dyDescent="0.3">
      <c r="A18" s="25" t="s">
        <v>4</v>
      </c>
      <c r="B18" s="26" t="s">
        <v>3</v>
      </c>
      <c r="C18" s="37">
        <v>5</v>
      </c>
      <c r="D18" s="32">
        <f t="shared" si="2"/>
        <v>5</v>
      </c>
      <c r="E18" s="32">
        <f t="shared" si="2"/>
        <v>5</v>
      </c>
      <c r="F18" s="69">
        <f>C18+C21+C24+C27</f>
        <v>59.47</v>
      </c>
    </row>
    <row r="19" spans="1:7" s="21" customFormat="1" ht="21.95" customHeight="1" x14ac:dyDescent="0.3">
      <c r="A19" s="25" t="s">
        <v>25</v>
      </c>
      <c r="B19" s="19" t="s">
        <v>26</v>
      </c>
      <c r="C19" s="32">
        <f>C17/C18/12*1000+200</f>
        <v>305905</v>
      </c>
      <c r="D19" s="32">
        <f t="shared" si="2"/>
        <v>305905</v>
      </c>
      <c r="E19" s="32">
        <f t="shared" si="2"/>
        <v>305905</v>
      </c>
    </row>
    <row r="20" spans="1:7" s="21" customFormat="1" ht="25.5" x14ac:dyDescent="0.3">
      <c r="A20" s="18" t="s">
        <v>30</v>
      </c>
      <c r="B20" s="19" t="s">
        <v>2</v>
      </c>
      <c r="C20" s="49">
        <v>125810.1</v>
      </c>
      <c r="D20" s="49">
        <f>C20</f>
        <v>125810.1</v>
      </c>
      <c r="E20" s="49">
        <f>D20</f>
        <v>125810.1</v>
      </c>
    </row>
    <row r="21" spans="1:7" x14ac:dyDescent="0.3">
      <c r="A21" s="9" t="s">
        <v>4</v>
      </c>
      <c r="B21" s="10" t="s">
        <v>3</v>
      </c>
      <c r="C21" s="59">
        <v>30.97</v>
      </c>
      <c r="D21" s="32">
        <f t="shared" si="2"/>
        <v>30.97</v>
      </c>
      <c r="E21" s="32">
        <f t="shared" si="2"/>
        <v>30.97</v>
      </c>
    </row>
    <row r="22" spans="1:7" ht="21.95" customHeight="1" x14ac:dyDescent="0.3">
      <c r="A22" s="9" t="s">
        <v>25</v>
      </c>
      <c r="B22" s="6" t="s">
        <v>26</v>
      </c>
      <c r="C22" s="32">
        <f>C20/12/C21*1000</f>
        <v>338526.80012915732</v>
      </c>
      <c r="D22" s="32">
        <f t="shared" si="2"/>
        <v>338526.80012915732</v>
      </c>
      <c r="E22" s="32">
        <f t="shared" si="2"/>
        <v>338526.80012915732</v>
      </c>
    </row>
    <row r="23" spans="1:7" ht="39" x14ac:dyDescent="0.3">
      <c r="A23" s="11" t="s">
        <v>36</v>
      </c>
      <c r="B23" s="6" t="s">
        <v>2</v>
      </c>
      <c r="C23" s="49">
        <v>16387.3</v>
      </c>
      <c r="D23" s="49">
        <f>C23</f>
        <v>16387.3</v>
      </c>
      <c r="E23" s="49">
        <f>D23</f>
        <v>16387.3</v>
      </c>
    </row>
    <row r="24" spans="1:7" x14ac:dyDescent="0.3">
      <c r="A24" s="9" t="s">
        <v>4</v>
      </c>
      <c r="B24" s="10" t="s">
        <v>3</v>
      </c>
      <c r="C24" s="37">
        <v>6</v>
      </c>
      <c r="D24" s="32">
        <f t="shared" si="2"/>
        <v>6</v>
      </c>
      <c r="E24" s="32">
        <f t="shared" si="2"/>
        <v>6</v>
      </c>
    </row>
    <row r="25" spans="1:7" ht="21.95" customHeight="1" x14ac:dyDescent="0.3">
      <c r="A25" s="9" t="s">
        <v>25</v>
      </c>
      <c r="B25" s="6" t="s">
        <v>26</v>
      </c>
      <c r="C25" s="32">
        <f>C23/C24/12*1000</f>
        <v>227601.38888888891</v>
      </c>
      <c r="D25" s="32">
        <f t="shared" si="2"/>
        <v>227601.38888888891</v>
      </c>
      <c r="E25" s="32">
        <f t="shared" si="2"/>
        <v>227601.38888888891</v>
      </c>
    </row>
    <row r="26" spans="1:7" ht="25.5" x14ac:dyDescent="0.3">
      <c r="A26" s="5" t="s">
        <v>23</v>
      </c>
      <c r="B26" s="47" t="s">
        <v>2</v>
      </c>
      <c r="C26" s="49">
        <v>21547</v>
      </c>
      <c r="D26" s="49">
        <f>C26</f>
        <v>21547</v>
      </c>
      <c r="E26" s="49">
        <f>D26</f>
        <v>21547</v>
      </c>
    </row>
    <row r="27" spans="1:7" x14ac:dyDescent="0.3">
      <c r="A27" s="9" t="s">
        <v>4</v>
      </c>
      <c r="B27" s="10" t="s">
        <v>3</v>
      </c>
      <c r="C27" s="37">
        <v>17.5</v>
      </c>
      <c r="D27" s="32">
        <f t="shared" si="2"/>
        <v>17.5</v>
      </c>
      <c r="E27" s="32">
        <f t="shared" si="2"/>
        <v>17.5</v>
      </c>
    </row>
    <row r="28" spans="1:7" ht="21.95" customHeight="1" x14ac:dyDescent="0.3">
      <c r="A28" s="9" t="s">
        <v>25</v>
      </c>
      <c r="B28" s="6" t="s">
        <v>26</v>
      </c>
      <c r="C28" s="32">
        <f>C26/12/C27*1000</f>
        <v>102604.76190476189</v>
      </c>
      <c r="D28" s="32">
        <f t="shared" si="2"/>
        <v>102604.76190476189</v>
      </c>
      <c r="E28" s="32">
        <f t="shared" si="2"/>
        <v>102604.76190476189</v>
      </c>
    </row>
    <row r="29" spans="1:7" ht="25.5" x14ac:dyDescent="0.3">
      <c r="A29" s="5" t="s">
        <v>5</v>
      </c>
      <c r="B29" s="6" t="s">
        <v>2</v>
      </c>
      <c r="C29" s="42">
        <f>C15*11.7444%</f>
        <v>21384.990394799999</v>
      </c>
      <c r="D29" s="49">
        <f t="shared" ref="D29:E33" si="4">C29</f>
        <v>21384.990394799999</v>
      </c>
      <c r="E29" s="49">
        <f t="shared" si="4"/>
        <v>21384.990394799999</v>
      </c>
      <c r="G29" s="2" t="s">
        <v>32</v>
      </c>
    </row>
    <row r="30" spans="1:7" ht="36.75" x14ac:dyDescent="0.3">
      <c r="A30" s="11" t="s">
        <v>6</v>
      </c>
      <c r="B30" s="6" t="s">
        <v>2</v>
      </c>
      <c r="C30" s="42">
        <v>9331</v>
      </c>
      <c r="D30" s="49">
        <f t="shared" si="4"/>
        <v>9331</v>
      </c>
      <c r="E30" s="49">
        <f t="shared" si="4"/>
        <v>9331</v>
      </c>
    </row>
    <row r="31" spans="1:7" ht="25.5" x14ac:dyDescent="0.3">
      <c r="A31" s="11" t="s">
        <v>7</v>
      </c>
      <c r="B31" s="6" t="s">
        <v>2</v>
      </c>
      <c r="C31" s="17">
        <v>8000</v>
      </c>
      <c r="D31" s="49">
        <f t="shared" si="4"/>
        <v>8000</v>
      </c>
      <c r="E31" s="49">
        <f t="shared" si="4"/>
        <v>8000</v>
      </c>
    </row>
    <row r="32" spans="1:7" ht="36.75" x14ac:dyDescent="0.3">
      <c r="A32" s="11" t="s">
        <v>8</v>
      </c>
      <c r="B32" s="6" t="s">
        <v>2</v>
      </c>
      <c r="C32" s="42">
        <v>8916</v>
      </c>
      <c r="D32" s="49">
        <f t="shared" si="4"/>
        <v>8916</v>
      </c>
      <c r="E32" s="49">
        <f t="shared" si="4"/>
        <v>8916</v>
      </c>
    </row>
    <row r="33" spans="1:6" ht="38.25" customHeight="1" x14ac:dyDescent="0.3">
      <c r="A33" s="11" t="s">
        <v>9</v>
      </c>
      <c r="B33" s="6" t="s">
        <v>2</v>
      </c>
      <c r="C33" s="42">
        <v>12506</v>
      </c>
      <c r="D33" s="49">
        <f t="shared" si="4"/>
        <v>12506</v>
      </c>
      <c r="E33" s="49">
        <f t="shared" si="4"/>
        <v>12506</v>
      </c>
      <c r="F33" s="2">
        <v>0</v>
      </c>
    </row>
    <row r="34" spans="1:6" x14ac:dyDescent="0.3">
      <c r="C34" s="16">
        <f>C33+C32+C31+C30+C29+C15</f>
        <v>242224.69039479998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G34"/>
  <sheetViews>
    <sheetView topLeftCell="A9" workbookViewId="0">
      <pane xSplit="2" ySplit="5" topLeftCell="C29" activePane="bottomRight" state="frozen"/>
      <selection activeCell="A9" sqref="A9"/>
      <selection pane="topRight" activeCell="C9" sqref="C9"/>
      <selection pane="bottomLeft" activeCell="A14" sqref="A14"/>
      <selection pane="bottomRight" activeCell="D35" sqref="D35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96" t="s">
        <v>15</v>
      </c>
      <c r="B1" s="96"/>
      <c r="C1" s="96"/>
      <c r="D1" s="96"/>
      <c r="E1" s="96"/>
    </row>
    <row r="2" spans="1:7" x14ac:dyDescent="0.3">
      <c r="A2" s="96" t="s">
        <v>70</v>
      </c>
      <c r="B2" s="96"/>
      <c r="C2" s="96"/>
      <c r="D2" s="96"/>
      <c r="E2" s="96"/>
    </row>
    <row r="3" spans="1:7" x14ac:dyDescent="0.3">
      <c r="A3" s="1"/>
    </row>
    <row r="4" spans="1:7" ht="52.5" customHeight="1" x14ac:dyDescent="0.3">
      <c r="A4" s="102" t="s">
        <v>57</v>
      </c>
      <c r="B4" s="102"/>
      <c r="C4" s="102"/>
      <c r="D4" s="102"/>
      <c r="E4" s="102"/>
    </row>
    <row r="5" spans="1:7" ht="15.75" customHeight="1" x14ac:dyDescent="0.3">
      <c r="A5" s="98" t="s">
        <v>16</v>
      </c>
      <c r="B5" s="98"/>
      <c r="C5" s="98"/>
      <c r="D5" s="98"/>
      <c r="E5" s="98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99" t="s">
        <v>27</v>
      </c>
      <c r="B9" s="100" t="s">
        <v>18</v>
      </c>
      <c r="C9" s="101" t="s">
        <v>67</v>
      </c>
      <c r="D9" s="101"/>
      <c r="E9" s="101"/>
    </row>
    <row r="10" spans="1:7" ht="40.5" x14ac:dyDescent="0.3">
      <c r="A10" s="99"/>
      <c r="B10" s="100"/>
      <c r="C10" s="30" t="s">
        <v>19</v>
      </c>
      <c r="D10" s="30" t="s">
        <v>20</v>
      </c>
      <c r="E10" s="31" t="s">
        <v>14</v>
      </c>
    </row>
    <row r="11" spans="1:7" x14ac:dyDescent="0.3">
      <c r="A11" s="5" t="s">
        <v>21</v>
      </c>
      <c r="B11" s="6" t="s">
        <v>10</v>
      </c>
      <c r="C11" s="45">
        <v>72</v>
      </c>
      <c r="D11" s="45">
        <f>C11</f>
        <v>72</v>
      </c>
      <c r="E11" s="45">
        <v>59</v>
      </c>
    </row>
    <row r="12" spans="1:7" ht="25.5" x14ac:dyDescent="0.3">
      <c r="A12" s="9" t="s">
        <v>24</v>
      </c>
      <c r="B12" s="6" t="s">
        <v>2</v>
      </c>
      <c r="C12" s="17">
        <f>(C13-C32)/C11</f>
        <v>2423.6478250277778</v>
      </c>
      <c r="D12" s="17">
        <f t="shared" ref="D12:E12" si="0">(D13-D32)/D11</f>
        <v>2423.6478250277778</v>
      </c>
      <c r="E12" s="17">
        <f t="shared" si="0"/>
        <v>2957.6719220677969</v>
      </c>
      <c r="F12" s="2" t="s">
        <v>32</v>
      </c>
    </row>
    <row r="13" spans="1:7" ht="25.5" x14ac:dyDescent="0.3">
      <c r="A13" s="5" t="s">
        <v>11</v>
      </c>
      <c r="B13" s="6" t="s">
        <v>2</v>
      </c>
      <c r="C13" s="42">
        <f>C15+C29+C30+C33+C31+C32</f>
        <v>181418.64340200002</v>
      </c>
      <c r="D13" s="42">
        <f t="shared" ref="D13:E13" si="1">D15+D29+D30+D33+D31+D32</f>
        <v>181418.64340200002</v>
      </c>
      <c r="E13" s="42">
        <f t="shared" si="1"/>
        <v>181418.64340200002</v>
      </c>
    </row>
    <row r="14" spans="1:7" x14ac:dyDescent="0.3">
      <c r="A14" s="7" t="s">
        <v>0</v>
      </c>
      <c r="B14" s="8"/>
      <c r="C14" s="17">
        <v>0</v>
      </c>
      <c r="D14" s="32">
        <f t="shared" ref="D14:E28" si="2">C14</f>
        <v>0</v>
      </c>
      <c r="E14" s="32">
        <f t="shared" si="2"/>
        <v>0</v>
      </c>
      <c r="G14" s="16"/>
    </row>
    <row r="15" spans="1:7" ht="25.5" x14ac:dyDescent="0.3">
      <c r="A15" s="65" t="s">
        <v>12</v>
      </c>
      <c r="B15" s="66" t="s">
        <v>2</v>
      </c>
      <c r="C15" s="67">
        <f>C17+C20+C23+C26</f>
        <v>131970.5</v>
      </c>
      <c r="D15" s="67">
        <f t="shared" ref="D15:E15" si="3">D17+D20+D23+D26</f>
        <v>131970.5</v>
      </c>
      <c r="E15" s="67">
        <f t="shared" si="3"/>
        <v>131970.5</v>
      </c>
    </row>
    <row r="16" spans="1:7" x14ac:dyDescent="0.3">
      <c r="A16" s="7" t="s">
        <v>1</v>
      </c>
      <c r="B16" s="8"/>
      <c r="C16" s="17">
        <v>0</v>
      </c>
      <c r="D16" s="32">
        <f t="shared" si="2"/>
        <v>0</v>
      </c>
      <c r="E16" s="32">
        <f t="shared" si="2"/>
        <v>0</v>
      </c>
    </row>
    <row r="17" spans="1:6" s="21" customFormat="1" ht="25.5" x14ac:dyDescent="0.3">
      <c r="A17" s="18" t="s">
        <v>29</v>
      </c>
      <c r="B17" s="48" t="s">
        <v>2</v>
      </c>
      <c r="C17" s="49">
        <v>19080.7</v>
      </c>
      <c r="D17" s="49">
        <f>C17</f>
        <v>19080.7</v>
      </c>
      <c r="E17" s="49">
        <f>D17</f>
        <v>19080.7</v>
      </c>
    </row>
    <row r="18" spans="1:6" s="21" customFormat="1" x14ac:dyDescent="0.3">
      <c r="A18" s="25" t="s">
        <v>4</v>
      </c>
      <c r="B18" s="26" t="s">
        <v>3</v>
      </c>
      <c r="C18" s="37">
        <v>5.5</v>
      </c>
      <c r="D18" s="32">
        <f t="shared" si="2"/>
        <v>5.5</v>
      </c>
      <c r="E18" s="32">
        <f t="shared" si="2"/>
        <v>5.5</v>
      </c>
      <c r="F18" s="69">
        <f>C18+C21+C24+C27</f>
        <v>46.16</v>
      </c>
    </row>
    <row r="19" spans="1:6" s="21" customFormat="1" ht="21.95" customHeight="1" x14ac:dyDescent="0.3">
      <c r="A19" s="25" t="s">
        <v>25</v>
      </c>
      <c r="B19" s="19" t="s">
        <v>26</v>
      </c>
      <c r="C19" s="32">
        <f>C17/C18/12*1000+200</f>
        <v>289301.5151515152</v>
      </c>
      <c r="D19" s="32">
        <f t="shared" si="2"/>
        <v>289301.5151515152</v>
      </c>
      <c r="E19" s="32">
        <f t="shared" si="2"/>
        <v>289301.5151515152</v>
      </c>
    </row>
    <row r="20" spans="1:6" s="21" customFormat="1" ht="25.5" x14ac:dyDescent="0.3">
      <c r="A20" s="18" t="s">
        <v>30</v>
      </c>
      <c r="B20" s="48" t="s">
        <v>2</v>
      </c>
      <c r="C20" s="49">
        <v>81088.5</v>
      </c>
      <c r="D20" s="49">
        <f>C20</f>
        <v>81088.5</v>
      </c>
      <c r="E20" s="49">
        <f>D20</f>
        <v>81088.5</v>
      </c>
    </row>
    <row r="21" spans="1:6" s="21" customFormat="1" x14ac:dyDescent="0.3">
      <c r="A21" s="25" t="s">
        <v>4</v>
      </c>
      <c r="B21" s="26" t="s">
        <v>3</v>
      </c>
      <c r="C21" s="59">
        <v>19.91</v>
      </c>
      <c r="D21" s="32">
        <f t="shared" si="2"/>
        <v>19.91</v>
      </c>
      <c r="E21" s="32">
        <f t="shared" si="2"/>
        <v>19.91</v>
      </c>
    </row>
    <row r="22" spans="1:6" ht="21.95" customHeight="1" x14ac:dyDescent="0.3">
      <c r="A22" s="9" t="s">
        <v>25</v>
      </c>
      <c r="B22" s="6" t="s">
        <v>26</v>
      </c>
      <c r="C22" s="32">
        <f>C20/12/C21*1000</f>
        <v>339396.03214465093</v>
      </c>
      <c r="D22" s="32">
        <f t="shared" si="2"/>
        <v>339396.03214465093</v>
      </c>
      <c r="E22" s="32">
        <f t="shared" si="2"/>
        <v>339396.03214465093</v>
      </c>
    </row>
    <row r="23" spans="1:6" ht="39" x14ac:dyDescent="0.3">
      <c r="A23" s="11" t="s">
        <v>36</v>
      </c>
      <c r="B23" s="47" t="s">
        <v>2</v>
      </c>
      <c r="C23" s="49">
        <v>11957.7</v>
      </c>
      <c r="D23" s="49">
        <f>C23</f>
        <v>11957.7</v>
      </c>
      <c r="E23" s="49">
        <f>D23</f>
        <v>11957.7</v>
      </c>
    </row>
    <row r="24" spans="1:6" x14ac:dyDescent="0.3">
      <c r="A24" s="9" t="s">
        <v>4</v>
      </c>
      <c r="B24" s="10" t="s">
        <v>3</v>
      </c>
      <c r="C24" s="37">
        <v>4.5</v>
      </c>
      <c r="D24" s="32">
        <f t="shared" si="2"/>
        <v>4.5</v>
      </c>
      <c r="E24" s="32">
        <f t="shared" si="2"/>
        <v>4.5</v>
      </c>
    </row>
    <row r="25" spans="1:6" ht="21.95" customHeight="1" x14ac:dyDescent="0.3">
      <c r="A25" s="9" t="s">
        <v>25</v>
      </c>
      <c r="B25" s="6" t="s">
        <v>26</v>
      </c>
      <c r="C25" s="32">
        <f>C23/C24/12*1000</f>
        <v>221438.88888888891</v>
      </c>
      <c r="D25" s="32">
        <f t="shared" si="2"/>
        <v>221438.88888888891</v>
      </c>
      <c r="E25" s="32">
        <f t="shared" si="2"/>
        <v>221438.88888888891</v>
      </c>
    </row>
    <row r="26" spans="1:6" ht="25.5" x14ac:dyDescent="0.3">
      <c r="A26" s="5" t="s">
        <v>23</v>
      </c>
      <c r="B26" s="47" t="s">
        <v>2</v>
      </c>
      <c r="C26" s="49">
        <v>19843.599999999999</v>
      </c>
      <c r="D26" s="49">
        <f>C26</f>
        <v>19843.599999999999</v>
      </c>
      <c r="E26" s="49">
        <f>D26</f>
        <v>19843.599999999999</v>
      </c>
    </row>
    <row r="27" spans="1:6" x14ac:dyDescent="0.3">
      <c r="A27" s="9" t="s">
        <v>4</v>
      </c>
      <c r="B27" s="10" t="s">
        <v>3</v>
      </c>
      <c r="C27" s="59">
        <v>16.25</v>
      </c>
      <c r="D27" s="32">
        <f t="shared" si="2"/>
        <v>16.25</v>
      </c>
      <c r="E27" s="32">
        <f t="shared" si="2"/>
        <v>16.25</v>
      </c>
    </row>
    <row r="28" spans="1:6" ht="21.95" customHeight="1" x14ac:dyDescent="0.3">
      <c r="A28" s="9" t="s">
        <v>25</v>
      </c>
      <c r="B28" s="6" t="s">
        <v>26</v>
      </c>
      <c r="C28" s="32">
        <f>C26/12/C27*1000</f>
        <v>101762.05128205128</v>
      </c>
      <c r="D28" s="32">
        <f t="shared" si="2"/>
        <v>101762.05128205128</v>
      </c>
      <c r="E28" s="32">
        <f t="shared" si="2"/>
        <v>101762.05128205128</v>
      </c>
    </row>
    <row r="29" spans="1:6" ht="25.5" x14ac:dyDescent="0.3">
      <c r="A29" s="5" t="s">
        <v>5</v>
      </c>
      <c r="B29" s="6" t="s">
        <v>2</v>
      </c>
      <c r="C29" s="42">
        <f>C15*11.7444%</f>
        <v>15499.143402000002</v>
      </c>
      <c r="D29" s="49">
        <f t="shared" ref="D29:E33" si="4">C29</f>
        <v>15499.143402000002</v>
      </c>
      <c r="E29" s="49">
        <f t="shared" si="4"/>
        <v>15499.143402000002</v>
      </c>
    </row>
    <row r="30" spans="1:6" ht="36.75" x14ac:dyDescent="0.3">
      <c r="A30" s="11" t="s">
        <v>6</v>
      </c>
      <c r="B30" s="6" t="s">
        <v>2</v>
      </c>
      <c r="C30" s="42">
        <v>9067</v>
      </c>
      <c r="D30" s="49">
        <f t="shared" si="4"/>
        <v>9067</v>
      </c>
      <c r="E30" s="49">
        <f t="shared" si="4"/>
        <v>9067</v>
      </c>
      <c r="F30" s="2">
        <f ca="1">+B30:F30:F32</f>
        <v>0</v>
      </c>
    </row>
    <row r="31" spans="1:6" ht="25.5" x14ac:dyDescent="0.3">
      <c r="A31" s="11" t="s">
        <v>7</v>
      </c>
      <c r="B31" s="6" t="s">
        <v>2</v>
      </c>
      <c r="C31" s="17">
        <v>7000</v>
      </c>
      <c r="D31" s="49">
        <f t="shared" si="4"/>
        <v>7000</v>
      </c>
      <c r="E31" s="49">
        <f t="shared" si="4"/>
        <v>7000</v>
      </c>
    </row>
    <row r="32" spans="1:6" ht="36.75" x14ac:dyDescent="0.3">
      <c r="A32" s="11" t="s">
        <v>8</v>
      </c>
      <c r="B32" s="6" t="s">
        <v>2</v>
      </c>
      <c r="C32" s="42">
        <v>6916</v>
      </c>
      <c r="D32" s="49">
        <f t="shared" si="4"/>
        <v>6916</v>
      </c>
      <c r="E32" s="49">
        <f t="shared" si="4"/>
        <v>6916</v>
      </c>
    </row>
    <row r="33" spans="1:5" ht="38.25" customHeight="1" x14ac:dyDescent="0.3">
      <c r="A33" s="11" t="s">
        <v>9</v>
      </c>
      <c r="B33" s="6" t="s">
        <v>2</v>
      </c>
      <c r="C33" s="42">
        <v>10966</v>
      </c>
      <c r="D33" s="49">
        <f t="shared" si="4"/>
        <v>10966</v>
      </c>
      <c r="E33" s="49">
        <f t="shared" si="4"/>
        <v>10966</v>
      </c>
    </row>
    <row r="34" spans="1:5" x14ac:dyDescent="0.3">
      <c r="C34" s="16">
        <f>C33+C32+C31+C30+C29+C15</f>
        <v>181418.64340200002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29</vt:i4>
      </vt:variant>
    </vt:vector>
  </HeadingPairs>
  <TitlesOfParts>
    <vt:vector size="29" baseType="lpstr">
      <vt:lpstr>СВОД 2024 ГОД</vt:lpstr>
      <vt:lpstr>СШ №1</vt:lpstr>
      <vt:lpstr>СШ №2</vt:lpstr>
      <vt:lpstr>УЛЬГИ</vt:lpstr>
      <vt:lpstr>Макинская СШ</vt:lpstr>
      <vt:lpstr>АндыкожаСШ</vt:lpstr>
      <vt:lpstr>Ангал СШ</vt:lpstr>
      <vt:lpstr>Тасшалк СШ</vt:lpstr>
      <vt:lpstr>Саулинская СШ</vt:lpstr>
      <vt:lpstr>Кудку агашСШ</vt:lpstr>
      <vt:lpstr>Енбекшильдерская СШ</vt:lpstr>
      <vt:lpstr>Буландинская СШ</vt:lpstr>
      <vt:lpstr>Когамская СШ</vt:lpstr>
      <vt:lpstr>Бирсуатская СШ</vt:lpstr>
      <vt:lpstr>Кенащинская СШ</vt:lpstr>
      <vt:lpstr>Мамайская ОШ</vt:lpstr>
      <vt:lpstr>Заураловская ОШ</vt:lpstr>
      <vt:lpstr>Макпальская ОШ</vt:lpstr>
      <vt:lpstr>Баймурзинская ОШ</vt:lpstr>
      <vt:lpstr>Советская ОШ</vt:lpstr>
      <vt:lpstr>Заозерновская ОШ</vt:lpstr>
      <vt:lpstr>Кызыл-Уюмская ОШ</vt:lpstr>
      <vt:lpstr>Яблоновская ОШ</vt:lpstr>
      <vt:lpstr>Алгинская ОШ</vt:lpstr>
      <vt:lpstr>Краснофлотская ОШ</vt:lpstr>
      <vt:lpstr>Каратальская НШ</vt:lpstr>
      <vt:lpstr>Джукейская НШ</vt:lpstr>
      <vt:lpstr>Трудовая НШ</vt:lpstr>
      <vt:lpstr>УПК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2025-01-08T06:37:17Z</dcterms:modified>
</cp:coreProperties>
</file>